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6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maximkudryavtsev/ДокументЫ/оптовые прайсы/март 25/"/>
    </mc:Choice>
  </mc:AlternateContent>
  <xr:revisionPtr revIDLastSave="0" documentId="13_ncr:1_{7C70B703-1740-0049-A742-7E8279D8D2F6}" xr6:coauthVersionLast="47" xr6:coauthVersionMax="47" xr10:uidLastSave="{00000000-0000-0000-0000-000000000000}"/>
  <bookViews>
    <workbookView xWindow="30240" yWindow="-1460" windowWidth="51200" windowHeight="28300" xr2:uid="{7C223B85-2D1B-2445-B627-9803639FF291}"/>
  </bookViews>
  <sheets>
    <sheet name="Бланк заказа" sheetId="26" r:id="rId1"/>
    <sheet name="Настройки" sheetId="27" r:id="rId2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3" i="26" l="1"/>
  <c r="H13" i="26" s="1"/>
  <c r="F12" i="26"/>
  <c r="H12" i="26" s="1"/>
  <c r="F14" i="26"/>
  <c r="H14" i="26" s="1"/>
  <c r="F11" i="26"/>
  <c r="H11" i="26" s="1"/>
  <c r="F17" i="26"/>
  <c r="H17" i="26" s="1"/>
  <c r="F15" i="26"/>
  <c r="H15" i="26" s="1"/>
  <c r="F9" i="26"/>
  <c r="H9" i="26" s="1"/>
  <c r="F61" i="26" l="1"/>
  <c r="H61" i="26" s="1"/>
  <c r="F60" i="26"/>
  <c r="H60" i="26" s="1"/>
  <c r="F59" i="26"/>
  <c r="H59" i="26" s="1"/>
  <c r="F58" i="26"/>
  <c r="H58" i="26" s="1"/>
  <c r="F57" i="26"/>
  <c r="H57" i="26" s="1"/>
  <c r="F56" i="26"/>
  <c r="H56" i="26" s="1"/>
  <c r="F55" i="26"/>
  <c r="H55" i="26" s="1"/>
  <c r="F54" i="26"/>
  <c r="H54" i="26" s="1"/>
  <c r="F53" i="26"/>
  <c r="H53" i="26" s="1"/>
  <c r="F52" i="26"/>
  <c r="H52" i="26" s="1"/>
  <c r="F51" i="26"/>
  <c r="H51" i="26" s="1"/>
  <c r="F50" i="26"/>
  <c r="H50" i="26" s="1"/>
  <c r="F49" i="26"/>
  <c r="H49" i="26" s="1"/>
  <c r="F48" i="26"/>
  <c r="H48" i="26" s="1"/>
  <c r="F47" i="26"/>
  <c r="H47" i="26" s="1"/>
  <c r="F102" i="26"/>
  <c r="H102" i="26" s="1"/>
  <c r="F101" i="26"/>
  <c r="H101" i="26" s="1"/>
  <c r="F100" i="26"/>
  <c r="H100" i="26" s="1"/>
  <c r="F99" i="26"/>
  <c r="H99" i="26" s="1"/>
  <c r="F98" i="26"/>
  <c r="H98" i="26" s="1"/>
  <c r="F96" i="26"/>
  <c r="H96" i="26" s="1"/>
  <c r="F95" i="26"/>
  <c r="H95" i="26" s="1"/>
  <c r="F94" i="26"/>
  <c r="H94" i="26" s="1"/>
  <c r="F93" i="26"/>
  <c r="H93" i="26" s="1"/>
  <c r="F92" i="26"/>
  <c r="H92" i="26" s="1"/>
  <c r="F89" i="26"/>
  <c r="H89" i="26" s="1"/>
  <c r="F88" i="26"/>
  <c r="H88" i="26" s="1"/>
  <c r="F87" i="26"/>
  <c r="H87" i="26" s="1"/>
  <c r="F86" i="26"/>
  <c r="H86" i="26" s="1"/>
  <c r="F85" i="26"/>
  <c r="H85" i="26" s="1"/>
  <c r="F84" i="26"/>
  <c r="H84" i="26" s="1"/>
  <c r="F83" i="26"/>
  <c r="H83" i="26" s="1"/>
  <c r="F82" i="26"/>
  <c r="H82" i="26" s="1"/>
  <c r="F81" i="26"/>
  <c r="H81" i="26" s="1"/>
  <c r="F80" i="26"/>
  <c r="H80" i="26" s="1"/>
  <c r="F79" i="26"/>
  <c r="H79" i="26" s="1"/>
  <c r="F78" i="26"/>
  <c r="H78" i="26" s="1"/>
  <c r="F77" i="26"/>
  <c r="H77" i="26" s="1"/>
  <c r="F76" i="26"/>
  <c r="H76" i="26" s="1"/>
  <c r="F75" i="26"/>
  <c r="H75" i="26" s="1"/>
  <c r="F72" i="26"/>
  <c r="H72" i="26" s="1"/>
  <c r="F71" i="26"/>
  <c r="H71" i="26" s="1"/>
  <c r="F70" i="26"/>
  <c r="H70" i="26" s="1"/>
  <c r="F69" i="26"/>
  <c r="H69" i="26" s="1"/>
  <c r="F68" i="26"/>
  <c r="H68" i="26" s="1"/>
  <c r="F67" i="26"/>
  <c r="H67" i="26" s="1"/>
  <c r="F66" i="26"/>
  <c r="H66" i="26" s="1"/>
  <c r="F65" i="26"/>
  <c r="H65" i="26" s="1"/>
  <c r="F64" i="26"/>
  <c r="H64" i="26" s="1"/>
  <c r="F63" i="26"/>
  <c r="H63" i="26" s="1"/>
  <c r="F46" i="26"/>
  <c r="H46" i="26" s="1"/>
  <c r="F45" i="26"/>
  <c r="H45" i="26" s="1"/>
  <c r="F44" i="26"/>
  <c r="H44" i="26" s="1"/>
  <c r="F43" i="26"/>
  <c r="H43" i="26" s="1"/>
  <c r="F42" i="26"/>
  <c r="H42" i="26" s="1"/>
  <c r="F41" i="26"/>
  <c r="H41" i="26" s="1"/>
  <c r="F39" i="26"/>
  <c r="H39" i="26" s="1"/>
  <c r="F38" i="26"/>
  <c r="H38" i="26" s="1"/>
  <c r="F37" i="26"/>
  <c r="H37" i="26" s="1"/>
  <c r="F36" i="26"/>
  <c r="H36" i="26" s="1"/>
  <c r="F35" i="26"/>
  <c r="H35" i="26" s="1"/>
  <c r="F33" i="26"/>
  <c r="H33" i="26" s="1"/>
  <c r="F32" i="26"/>
  <c r="H32" i="26" s="1"/>
  <c r="F31" i="26"/>
  <c r="H31" i="26" s="1"/>
  <c r="F30" i="26"/>
  <c r="H30" i="26" s="1"/>
  <c r="F29" i="26"/>
  <c r="H29" i="26" s="1"/>
  <c r="F28" i="26"/>
  <c r="H28" i="26" s="1"/>
  <c r="F26" i="26"/>
  <c r="H26" i="26" s="1"/>
  <c r="F25" i="26"/>
  <c r="H25" i="26" s="1"/>
  <c r="F24" i="26"/>
  <c r="H24" i="26" s="1"/>
  <c r="F23" i="26"/>
  <c r="H23" i="26" s="1"/>
  <c r="F22" i="26"/>
  <c r="H22" i="26" s="1"/>
  <c r="F21" i="26"/>
  <c r="H21" i="26" s="1"/>
  <c r="F18" i="26"/>
  <c r="H18" i="26" s="1"/>
  <c r="F16" i="26"/>
  <c r="H16" i="26" s="1"/>
  <c r="F8" i="26" l="1"/>
  <c r="H8" i="26" l="1"/>
  <c r="J5" i="26" l="1"/>
  <c r="E58" i="26" s="1"/>
  <c r="J58" i="26" s="1"/>
  <c r="E14" i="26" l="1"/>
  <c r="E15" i="26"/>
  <c r="E9" i="26"/>
  <c r="E11" i="26"/>
  <c r="E13" i="26"/>
  <c r="E17" i="26"/>
  <c r="E47" i="26"/>
  <c r="E12" i="26"/>
  <c r="E18" i="26"/>
  <c r="E21" i="26"/>
  <c r="E59" i="26"/>
  <c r="J59" i="26" s="1"/>
  <c r="E55" i="26"/>
  <c r="E52" i="26"/>
  <c r="J52" i="26" s="1"/>
  <c r="E57" i="26"/>
  <c r="E53" i="26"/>
  <c r="E49" i="26"/>
  <c r="E61" i="26"/>
  <c r="J61" i="26" s="1"/>
  <c r="J4" i="26"/>
  <c r="E46" i="26" s="1"/>
  <c r="E48" i="26"/>
  <c r="E50" i="26"/>
  <c r="J50" i="26" s="1"/>
  <c r="E51" i="26"/>
  <c r="E54" i="26"/>
  <c r="J54" i="26" s="1"/>
  <c r="E56" i="26"/>
  <c r="J56" i="26" s="1"/>
  <c r="I58" i="26"/>
  <c r="E60" i="26"/>
  <c r="J60" i="26" s="1"/>
  <c r="E69" i="26" l="1"/>
  <c r="J69" i="26" s="1"/>
  <c r="I55" i="26"/>
  <c r="J55" i="26"/>
  <c r="I48" i="26"/>
  <c r="J48" i="26"/>
  <c r="I49" i="26"/>
  <c r="J49" i="26"/>
  <c r="I57" i="26"/>
  <c r="J57" i="26"/>
  <c r="I47" i="26"/>
  <c r="J47" i="26"/>
  <c r="I51" i="26"/>
  <c r="J51" i="26"/>
  <c r="I53" i="26"/>
  <c r="J53" i="26"/>
  <c r="I59" i="26"/>
  <c r="I50" i="26"/>
  <c r="I61" i="26"/>
  <c r="E66" i="26"/>
  <c r="J66" i="26" s="1"/>
  <c r="E29" i="26"/>
  <c r="J29" i="26" s="1"/>
  <c r="E79" i="26"/>
  <c r="J79" i="26" s="1"/>
  <c r="E25" i="26"/>
  <c r="J25" i="26" s="1"/>
  <c r="E70" i="26"/>
  <c r="J70" i="26" s="1"/>
  <c r="E43" i="26"/>
  <c r="J43" i="26" s="1"/>
  <c r="E68" i="26"/>
  <c r="J68" i="26" s="1"/>
  <c r="E67" i="26"/>
  <c r="J67" i="26" s="1"/>
  <c r="E89" i="26"/>
  <c r="J89" i="26" s="1"/>
  <c r="E84" i="26"/>
  <c r="J84" i="26" s="1"/>
  <c r="E99" i="26"/>
  <c r="J99" i="26" s="1"/>
  <c r="E102" i="26"/>
  <c r="J102" i="26" s="1"/>
  <c r="E37" i="26"/>
  <c r="J37" i="26" s="1"/>
  <c r="E81" i="26"/>
  <c r="J81" i="26" s="1"/>
  <c r="E28" i="26"/>
  <c r="E86" i="26"/>
  <c r="J86" i="26" s="1"/>
  <c r="E87" i="26"/>
  <c r="J87" i="26" s="1"/>
  <c r="E35" i="26"/>
  <c r="J35" i="26" s="1"/>
  <c r="E96" i="26"/>
  <c r="J96" i="26" s="1"/>
  <c r="E88" i="26"/>
  <c r="J88" i="26" s="1"/>
  <c r="E44" i="26"/>
  <c r="J44" i="26" s="1"/>
  <c r="E65" i="26"/>
  <c r="J65" i="26" s="1"/>
  <c r="E85" i="26"/>
  <c r="J85" i="26" s="1"/>
  <c r="E80" i="26"/>
  <c r="J80" i="26" s="1"/>
  <c r="E82" i="26"/>
  <c r="J82" i="26" s="1"/>
  <c r="E42" i="26"/>
  <c r="J42" i="26" s="1"/>
  <c r="E101" i="26"/>
  <c r="J101" i="26" s="1"/>
  <c r="E45" i="26"/>
  <c r="J45" i="26" s="1"/>
  <c r="E22" i="26"/>
  <c r="J22" i="26" s="1"/>
  <c r="E94" i="26"/>
  <c r="J94" i="26" s="1"/>
  <c r="E76" i="26"/>
  <c r="J76" i="26" s="1"/>
  <c r="E8" i="26"/>
  <c r="J8" i="26" s="1"/>
  <c r="E41" i="26"/>
  <c r="J41" i="26" s="1"/>
  <c r="E77" i="26"/>
  <c r="J77" i="26" s="1"/>
  <c r="E36" i="26"/>
  <c r="J36" i="26" s="1"/>
  <c r="E33" i="26"/>
  <c r="J33" i="26" s="1"/>
  <c r="E38" i="26"/>
  <c r="J38" i="26" s="1"/>
  <c r="E100" i="26"/>
  <c r="J100" i="26" s="1"/>
  <c r="E95" i="26"/>
  <c r="J95" i="26" s="1"/>
  <c r="E98" i="26"/>
  <c r="J98" i="26" s="1"/>
  <c r="J21" i="26"/>
  <c r="E72" i="26"/>
  <c r="E32" i="26"/>
  <c r="J32" i="26" s="1"/>
  <c r="E26" i="26"/>
  <c r="J26" i="26" s="1"/>
  <c r="I52" i="26"/>
  <c r="E92" i="26"/>
  <c r="J92" i="26" s="1"/>
  <c r="E83" i="26"/>
  <c r="J83" i="26" s="1"/>
  <c r="E23" i="26"/>
  <c r="J23" i="26" s="1"/>
  <c r="E31" i="26"/>
  <c r="J31" i="26" s="1"/>
  <c r="J18" i="26"/>
  <c r="J46" i="26"/>
  <c r="E24" i="26"/>
  <c r="J24" i="26" s="1"/>
  <c r="E71" i="26"/>
  <c r="J71" i="26" s="1"/>
  <c r="E93" i="26"/>
  <c r="J93" i="26" s="1"/>
  <c r="E78" i="26"/>
  <c r="J78" i="26" s="1"/>
  <c r="E30" i="26"/>
  <c r="J30" i="26" s="1"/>
  <c r="E63" i="26"/>
  <c r="J63" i="26" s="1"/>
  <c r="E64" i="26"/>
  <c r="J64" i="26" s="1"/>
  <c r="E75" i="26"/>
  <c r="J75" i="26" s="1"/>
  <c r="E39" i="26"/>
  <c r="J39" i="26" s="1"/>
  <c r="E16" i="26"/>
  <c r="J16" i="26" s="1"/>
  <c r="I54" i="26"/>
  <c r="I56" i="26"/>
  <c r="I60" i="26"/>
  <c r="I69" i="26" l="1"/>
  <c r="J14" i="26"/>
  <c r="I14" i="26"/>
  <c r="J12" i="26"/>
  <c r="I12" i="26"/>
  <c r="J13" i="26"/>
  <c r="I13" i="26"/>
  <c r="J11" i="26"/>
  <c r="I11" i="26"/>
  <c r="J15" i="26"/>
  <c r="I15" i="26"/>
  <c r="J9" i="26"/>
  <c r="I9" i="26"/>
  <c r="J17" i="26"/>
  <c r="I17" i="26"/>
  <c r="I72" i="26"/>
  <c r="J72" i="26"/>
  <c r="I28" i="26"/>
  <c r="J28" i="26"/>
  <c r="I8" i="26"/>
  <c r="I38" i="26"/>
  <c r="I82" i="26"/>
  <c r="I99" i="26"/>
  <c r="I98" i="26"/>
  <c r="I36" i="26"/>
  <c r="I94" i="26"/>
  <c r="I80" i="26"/>
  <c r="I35" i="26"/>
  <c r="I79" i="26"/>
  <c r="I33" i="26"/>
  <c r="I25" i="26"/>
  <c r="I71" i="26"/>
  <c r="I24" i="26"/>
  <c r="I77" i="26"/>
  <c r="I22" i="26"/>
  <c r="I85" i="26"/>
  <c r="I87" i="26"/>
  <c r="I84" i="26"/>
  <c r="I29" i="26"/>
  <c r="I92" i="26"/>
  <c r="I75" i="26"/>
  <c r="I64" i="26"/>
  <c r="I46" i="26"/>
  <c r="I26" i="26"/>
  <c r="I95" i="26"/>
  <c r="I41" i="26"/>
  <c r="I45" i="26"/>
  <c r="I65" i="26"/>
  <c r="I86" i="26"/>
  <c r="I89" i="26"/>
  <c r="I66" i="26"/>
  <c r="I70" i="26"/>
  <c r="I18" i="26"/>
  <c r="I101" i="26"/>
  <c r="I44" i="26"/>
  <c r="I67" i="26"/>
  <c r="I93" i="26"/>
  <c r="I83" i="26"/>
  <c r="I63" i="26"/>
  <c r="I30" i="26"/>
  <c r="I31" i="26"/>
  <c r="I76" i="26"/>
  <c r="I42" i="26"/>
  <c r="I88" i="26"/>
  <c r="I81" i="26"/>
  <c r="I68" i="26"/>
  <c r="I39" i="26"/>
  <c r="I102" i="26"/>
  <c r="I21" i="26"/>
  <c r="I16" i="26"/>
  <c r="I78" i="26"/>
  <c r="I23" i="26"/>
  <c r="I32" i="26"/>
  <c r="I100" i="26"/>
  <c r="I96" i="26"/>
  <c r="I37" i="26"/>
  <c r="I43" i="26"/>
  <c r="J103" i="26" l="1"/>
  <c r="I103" i="26"/>
</calcChain>
</file>

<file path=xl/sharedStrings.xml><?xml version="1.0" encoding="utf-8"?>
<sst xmlns="http://schemas.openxmlformats.org/spreadsheetml/2006/main" count="200" uniqueCount="195">
  <si>
    <t>Продукт</t>
  </si>
  <si>
    <t>Оптовая цена, руб</t>
  </si>
  <si>
    <t>Итого:</t>
  </si>
  <si>
    <t xml:space="preserve">                ' с белой верхней частью</t>
  </si>
  <si>
    <t xml:space="preserve">                ' с красной верхней частью</t>
  </si>
  <si>
    <t>Валики и подставки для маникюра:</t>
  </si>
  <si>
    <t>Фирменный валик для маникюра MAX. Цвет: красный. ДхШхВ 30х10х6см</t>
  </si>
  <si>
    <t>Фирменный валик для маникюра MAX. Цвет: чёрный. ДхШхВ 30х10х6см</t>
  </si>
  <si>
    <t>Фирменный валик для маникюра MAX. Цвет: белый. ДхШхВ 30х10х6см</t>
  </si>
  <si>
    <t>Фирменный валик для маникюра MAX. Цвет: серый. ДхШхВ 30х10х6см</t>
  </si>
  <si>
    <t>Фирменный валик для маникюра MAX Long (удлинённый). Цвет: красный. ДхШхВ 45х13х6см</t>
  </si>
  <si>
    <t>Фирменный валик для маникюра MAX Long (удлинённый). Цвет: чёрный. ДхШхВ 45х13х6см</t>
  </si>
  <si>
    <t>Фирменный валик для маникюра MAX Long (удлинённый). Цвет: белый. ДхШхВ 45х13х6см</t>
  </si>
  <si>
    <t>Фирменный валик для маникюра MAX Long (удлинённый). Цвет: серый. ДхШхВ 45х13х6см</t>
  </si>
  <si>
    <t>Фирменная подставка для маникюра MAX (с ножками). Цвет: красный. ДхШхВ 42х22,5х18,5см</t>
  </si>
  <si>
    <t>Фирменная подставка для маникюра MAX (с ножками). Цвет: чёрный. ДхШхВ 42х22,5х18,5см</t>
  </si>
  <si>
    <t>Фирменная подставка для маникюра MAX (с ножками). Цвет: белый. ДхШхВ 42х22,5х18,5см</t>
  </si>
  <si>
    <t>Фирменная подставка для маникюра MAX (с ножками). Цвет: серый. ДхШхВ 42х22,5х18,5см</t>
  </si>
  <si>
    <t>Подставки для педикюра:</t>
  </si>
  <si>
    <t>392031, Тамбов, ул.Советская, 194л, оф.203</t>
  </si>
  <si>
    <t>Комплект доп.фильтров для MAX Air Shield Х (2шт)</t>
  </si>
  <si>
    <t>Комплект доп.фильтров для MAX Air Shield S, M (2шт)</t>
  </si>
  <si>
    <t>Комплект доп.фильтров для MAX Air Shield S, M (8шт + 2 в подарок)</t>
  </si>
  <si>
    <t>Комплект доп.фильтров для MAX Air Shield Х (8шт + 2 в подарок)</t>
  </si>
  <si>
    <t>Доп. фильтр-мешочек для настольного MAX Ultimate</t>
  </si>
  <si>
    <t>Доп. фильтр-мешочек для настольного MAX Storm</t>
  </si>
  <si>
    <t>Доп. фильтр-мешочек для педикюрного MAX Storm</t>
  </si>
  <si>
    <t>Доп. фильтр-мешочек для педикюрного MAX Ultimate</t>
  </si>
  <si>
    <t xml:space="preserve">                ' с чёрной верхней частью</t>
  </si>
  <si>
    <t xml:space="preserve">                ' с жёлтой верхней частью</t>
  </si>
  <si>
    <t>Фирменный валик для маникюра MAX. Цвет: жёлтый. ДхШхВ 30х10х6см</t>
  </si>
  <si>
    <t>Фирменный валик для маникюра MAX Long (удлинённый). Цвет: жёлтый. ДхШхВ 45х13х6см</t>
  </si>
  <si>
    <t>Фирменная подставка для маникюра MAX (с ножками). Цвет: жёлтый. ДхШхВ 42х22,5х18,5см</t>
  </si>
  <si>
    <t xml:space="preserve">                ' Цвет подушки: белый</t>
  </si>
  <si>
    <t xml:space="preserve">                ' Цвет подушки: чёрный</t>
  </si>
  <si>
    <t xml:space="preserve">                ' Цвет подушки: серый</t>
  </si>
  <si>
    <t xml:space="preserve">                ' Цвет подушки: красный</t>
  </si>
  <si>
    <t xml:space="preserve">                ' Цвет подушки: жёлтый</t>
  </si>
  <si>
    <t>Подставка для педикюра MAX с плоской подушкой</t>
  </si>
  <si>
    <t>Классическая подставка для педикюра MAX. Подушка с боковыми валиками</t>
  </si>
  <si>
    <t xml:space="preserve">                ' с серой верхней частью</t>
  </si>
  <si>
    <t>MU7WW</t>
  </si>
  <si>
    <t>MU7WB</t>
  </si>
  <si>
    <t>MU7WG</t>
  </si>
  <si>
    <t>MU7WR</t>
  </si>
  <si>
    <t>MU7WY</t>
  </si>
  <si>
    <t>MU7BW</t>
  </si>
  <si>
    <t>MU7BB</t>
  </si>
  <si>
    <t>MU7BG</t>
  </si>
  <si>
    <t>MU7BR</t>
  </si>
  <si>
    <t>MU7BY</t>
  </si>
  <si>
    <t>MU7RR</t>
  </si>
  <si>
    <t>MU7RW</t>
  </si>
  <si>
    <t>MU7RB</t>
  </si>
  <si>
    <t>MU7RY</t>
  </si>
  <si>
    <t>MU7YB</t>
  </si>
  <si>
    <t>MU7Y0</t>
  </si>
  <si>
    <t>MU7R0</t>
  </si>
  <si>
    <t>MU7B0</t>
  </si>
  <si>
    <t>MU7W0</t>
  </si>
  <si>
    <t>MU7YW</t>
  </si>
  <si>
    <t>MU7YR</t>
  </si>
  <si>
    <t>MU7YY</t>
  </si>
  <si>
    <t>Артикул</t>
  </si>
  <si>
    <t xml:space="preserve">                ' БЕЗ подушки для рук клиента (белый MUVII)</t>
  </si>
  <si>
    <t xml:space="preserve">                ' с белой подушкой для рук клиента (белый MUVII)</t>
  </si>
  <si>
    <t xml:space="preserve">                ' с чёрной подушкой для рук клиента (белый MUVII)</t>
  </si>
  <si>
    <t xml:space="preserve">                ' с серой подушкой для рук клиента (белый MUVII)</t>
  </si>
  <si>
    <t xml:space="preserve">                ' с красной подушкой для рук клиента (белый MUVII)</t>
  </si>
  <si>
    <t xml:space="preserve">                ' с жёлтой подушкой для рук клиента (белый MUVII)</t>
  </si>
  <si>
    <t xml:space="preserve">                ' БЕЗ подушки для рук клиента (чёрный MUVII)</t>
  </si>
  <si>
    <t xml:space="preserve">                ' с белой подушкой для рук клиента (чёрный MUVII)</t>
  </si>
  <si>
    <t xml:space="preserve">                ' с чёрной подушкой для рук клиента (чёрный MUVII)</t>
  </si>
  <si>
    <t xml:space="preserve">                ' с серой подушкой для рук клиента (чёрный MUVII)</t>
  </si>
  <si>
    <t xml:space="preserve">                ' с красной подушкой для рук клиента (чёрный MUVII)</t>
  </si>
  <si>
    <t xml:space="preserve">                ' с жёлтой подушкой для рук клиента (чёрный MUVII)</t>
  </si>
  <si>
    <t xml:space="preserve">                ' БЕЗ подушки для рук клиента (красный MUVII)</t>
  </si>
  <si>
    <t xml:space="preserve">                ' с белой подушкой для рук клиента (красный MUVII)</t>
  </si>
  <si>
    <t xml:space="preserve">                ' с чёрной подушкой для рук клиента (красный MUVII)</t>
  </si>
  <si>
    <t xml:space="preserve">                ' с красной подушкой для рук клиента (красный MUVII)</t>
  </si>
  <si>
    <t xml:space="preserve">                ' с жёлтой подушкой для рук клиента (красный MUVII)</t>
  </si>
  <si>
    <t xml:space="preserve">                ' БЕЗ подушки для рук клиента (жёлтый MUVII)</t>
  </si>
  <si>
    <t xml:space="preserve">                ' с белой подушкой для рук клиента (жёлтый MUVII)</t>
  </si>
  <si>
    <t xml:space="preserve">                ' с чёрной подушкой для рук клиента (жёлтый MUVII)</t>
  </si>
  <si>
    <t xml:space="preserve">                ' с красной подушкой для рук клиента (жёлтый MUVII)</t>
  </si>
  <si>
    <t xml:space="preserve">                ' с жёлтой подушкой для рук клиента (жёлтый MUVII)</t>
  </si>
  <si>
    <t>MU3PW</t>
  </si>
  <si>
    <t>Супер мощный педикюрный пылесос MAX Ultimate III (65Вт max)</t>
  </si>
  <si>
    <t>MASS20</t>
  </si>
  <si>
    <t>MASS2F</t>
  </si>
  <si>
    <t>MASM20</t>
  </si>
  <si>
    <t>MASM2F</t>
  </si>
  <si>
    <t>MASX20</t>
  </si>
  <si>
    <t>MASX2F</t>
  </si>
  <si>
    <t>AFMU1</t>
  </si>
  <si>
    <t>AFMS1</t>
  </si>
  <si>
    <t>AFMI1</t>
  </si>
  <si>
    <t>Доп. фильтр-мешочек для встраиваемого MAX всех моделей</t>
  </si>
  <si>
    <t>AFMUP1</t>
  </si>
  <si>
    <t>AFMSP1</t>
  </si>
  <si>
    <t>AFMU5</t>
  </si>
  <si>
    <t>AFMS5</t>
  </si>
  <si>
    <t>AFMI5</t>
  </si>
  <si>
    <t>AFMUP5</t>
  </si>
  <si>
    <t>AFMSP5</t>
  </si>
  <si>
    <t>APSW</t>
  </si>
  <si>
    <t>APSB</t>
  </si>
  <si>
    <t>APSG</t>
  </si>
  <si>
    <t>APSR</t>
  </si>
  <si>
    <t>APSY</t>
  </si>
  <si>
    <t>APLW</t>
  </si>
  <si>
    <t>APLB</t>
  </si>
  <si>
    <t>APLG</t>
  </si>
  <si>
    <t>APLR</t>
  </si>
  <si>
    <t>APLY</t>
  </si>
  <si>
    <t>APWLW</t>
  </si>
  <si>
    <t>APWLB</t>
  </si>
  <si>
    <t>APWLG</t>
  </si>
  <si>
    <t>APWLR</t>
  </si>
  <si>
    <t>APWLY</t>
  </si>
  <si>
    <t>PSCW</t>
  </si>
  <si>
    <t>PSCB</t>
  </si>
  <si>
    <t>PSCG</t>
  </si>
  <si>
    <t>PSCR</t>
  </si>
  <si>
    <t>PSCY</t>
  </si>
  <si>
    <t>PSFW</t>
  </si>
  <si>
    <t>PSFB</t>
  </si>
  <si>
    <t>PSFG</t>
  </si>
  <si>
    <t>PSFR</t>
  </si>
  <si>
    <t>PSFY</t>
  </si>
  <si>
    <t>FMASS10</t>
  </si>
  <si>
    <t>FMASX10</t>
  </si>
  <si>
    <t>FMASS2</t>
  </si>
  <si>
    <t>FMASX2</t>
  </si>
  <si>
    <t>Рециркулятор воздуха ультрафиолетовый бактерицидный MAX Air Shield S 2 настенный. (Помещение до 65 куб.м)</t>
  </si>
  <si>
    <t>Рециркулятор воздуха ультрафиолетовый бактерицидный MAX Air Shield S 2. Комплект с подставкой. (Помещение до 65 куб.м)</t>
  </si>
  <si>
    <t>Рециркулятор воздуха ультрафиолетовый бактерицидный MAX Air Shield M 2 настенный. (Помещение до 130 куб.м)</t>
  </si>
  <si>
    <t>Рециркулятор воздуха ультрафиолетовый бактерицидный MAX Air Shield M 2. Комплект с подставкой. (Помещение до 130 куб.м)</t>
  </si>
  <si>
    <t>Рециркулятор воздуха ультрафиолетовый бактерицидный MAX Air Shield X 2 настенный. (Помещение до 320 куб.м)</t>
  </si>
  <si>
    <t>Рециркулятор воздуха ультрафиолетовый бактерицидный MAX Air Shield X 2. Комплект с подставкой. (Помещение до 320 куб.м)</t>
  </si>
  <si>
    <t>Очистители-рециркуляторы для УФ бактерицидной очистки воздуха (РУ № РЗН 2022/16310)</t>
  </si>
  <si>
    <t xml:space="preserve">Супер мощный настольный пылесос MAX Ultimate VII Белый (76Вт max) </t>
  </si>
  <si>
    <t xml:space="preserve">Супер мощный настольный пылесос MAX Ultimate VII Чёрный (76Вт max) </t>
  </si>
  <si>
    <t xml:space="preserve">Супер мощный настольный пылесос MAX Ultimate VII Красный (76Вт max) </t>
  </si>
  <si>
    <t xml:space="preserve">Супер мощный настольный пылесос MAX Ultimate VII Жёлтый (76Вт max) </t>
  </si>
  <si>
    <t>MI1W0</t>
  </si>
  <si>
    <t>Ваша прибыль, руб</t>
  </si>
  <si>
    <t>Расчёт прибыли не учитывает затраты на транспортировку продукции и является ориентировочным</t>
  </si>
  <si>
    <t>Заполните поле "заказ", сохраните файл и пришлите его нам обратным письмом или на почту i@max4u.ru. Вам проще позвонить? Бесплатно по РФ 8 (800) 555-17-69. 
Viber/whatsapp/другие страны 7 (900) 519-68-51</t>
  </si>
  <si>
    <t>Заказ, шт</t>
  </si>
  <si>
    <t>К оплате:</t>
  </si>
  <si>
    <t>APSMI</t>
  </si>
  <si>
    <t>AFBMI</t>
  </si>
  <si>
    <t xml:space="preserve">Комплект из 5ти доп. фильтр-мешочков для настольного MAX Ultimate </t>
  </si>
  <si>
    <t>AFMU30</t>
  </si>
  <si>
    <t>AFMS30</t>
  </si>
  <si>
    <t>AFMI30</t>
  </si>
  <si>
    <t>AFMUP30</t>
  </si>
  <si>
    <t>AFMSP30</t>
  </si>
  <si>
    <t xml:space="preserve">Комплект из 5ти доп. фильтр-мешочков для встраиваемого MAX всех моделей </t>
  </si>
  <si>
    <t xml:space="preserve">Комплект из 5ти доп. фильтр-мешочков для настольного MAX Storm </t>
  </si>
  <si>
    <t xml:space="preserve">Комплект из 5ти доп. фильтр-мешочков для педикюрного MAX Ultimate </t>
  </si>
  <si>
    <t xml:space="preserve">Комплект из 5ти доп. фильтр-мешочков для педикюрного MAX Storm </t>
  </si>
  <si>
    <t xml:space="preserve">"Золотой запас" Комплект из 30ти доп. фильтр-мешочков для настольного MAX Ultimate </t>
  </si>
  <si>
    <t xml:space="preserve">"Золотой запас" Комплект из 30ти доп. фильтр-мешочков для настольного MAX Storm </t>
  </si>
  <si>
    <t>"Золотой запас" Комплект из 30ти доп. фильтр-мешочков для встраиваемого MAX всех моделей</t>
  </si>
  <si>
    <t xml:space="preserve">"Золотой запас" Комплект из 30ти доп. фильтр-мешочков для педикюрного MAX Ultimate </t>
  </si>
  <si>
    <t>"Золотой запас" Комплект из 30ти доп. фильтр-мешочков для педикюрного MAX Storm</t>
  </si>
  <si>
    <t xml:space="preserve">Размер скидки автоматически считается от суммы заказа. Размер скидки при данном заказе составит:  </t>
  </si>
  <si>
    <t>Со скидкой до 99 999 р</t>
  </si>
  <si>
    <t>К оплате до 99 000 р:</t>
  </si>
  <si>
    <t>От, руб</t>
  </si>
  <si>
    <t>До, руб</t>
  </si>
  <si>
    <t>Базовая скидка, %</t>
  </si>
  <si>
    <t>Ультрамощная встраиваемая вытяжка МАКС ИМПЕРАТОР. Цвет белый (120Вт max)</t>
  </si>
  <si>
    <t>РРЦ, руб</t>
  </si>
  <si>
    <t>Пылесосы и вытяжки для маникюра и педикюра с фильтр-мешочком:</t>
  </si>
  <si>
    <t>Аксессуары:</t>
  </si>
  <si>
    <t>Стойка на колёсиках для МАКС ИМПЕРАТОР (для использования в качестве педикюрного)</t>
  </si>
  <si>
    <t>Пылесосы и вытяжки для маникюра и педикюра без мешка для сбора пыли</t>
  </si>
  <si>
    <t>MUXW0</t>
  </si>
  <si>
    <t>MUXIW</t>
  </si>
  <si>
    <t>Сменный фильтровальный блок для МАКС ИМПЕРАТОР</t>
  </si>
  <si>
    <t>Сменный фильтр для MAX Ultimate X</t>
  </si>
  <si>
    <t>AFBMX</t>
  </si>
  <si>
    <t>MUXIB</t>
  </si>
  <si>
    <t>MUXIG</t>
  </si>
  <si>
    <t>MUXIR</t>
  </si>
  <si>
    <t>MUXIY</t>
  </si>
  <si>
    <t>ООО "ОМ" ИНН 6829140787</t>
  </si>
  <si>
    <t xml:space="preserve">Профессиональный маникюрный пылесос с фильтром MAX Ultimate X Белый (76Вт max) </t>
  </si>
  <si>
    <t>Профессиональная встраиваемая вытяжка с фильтром MAX Ultimate X (76Вт max)</t>
  </si>
  <si>
    <t>Цены действительны с 01.03.2025. Все цены включают НДС в размере 5%</t>
  </si>
  <si>
    <r>
      <t xml:space="preserve">Размер скидки на фильтры и товары из группы </t>
    </r>
    <r>
      <rPr>
        <b/>
        <sz val="14"/>
        <color rgb="FFDE4B64"/>
        <rFont val="Verdana"/>
        <family val="2"/>
      </rPr>
      <t>"акция"</t>
    </r>
    <r>
      <rPr>
        <b/>
        <sz val="14"/>
        <rFont val="Verdana"/>
        <family val="2"/>
      </rPr>
      <t xml:space="preserve"> составит:  </t>
    </r>
  </si>
  <si>
    <t>Скидка на фильтры и товары из группы "акция",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</si>
</sst>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р_._-;\-* #,##0.00_р_._-;_-* &quot;-&quot;??_р_._-;_-@_-"/>
  </numFmts>
  <fonts count="2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sz val="13"/>
      <color theme="1"/>
      <name val="Arial"/>
      <family val="2"/>
      <charset val="204"/>
    </font>
    <font>
      <b/>
      <sz val="11"/>
      <name val="Arial"/>
      <family val="2"/>
    </font>
    <font>
      <sz val="11"/>
      <color theme="1"/>
      <name val="Arial"/>
      <family val="2"/>
    </font>
    <font>
      <b/>
      <sz val="14"/>
      <name val="Verdana"/>
      <family val="2"/>
    </font>
    <font>
      <b/>
      <i/>
      <sz val="14"/>
      <color theme="1"/>
      <name val="Verdana"/>
      <family val="2"/>
    </font>
    <font>
      <b/>
      <sz val="22"/>
      <color theme="0"/>
      <name val="Verdana"/>
      <family val="2"/>
    </font>
    <font>
      <b/>
      <sz val="14"/>
      <color theme="0"/>
      <name val="Verdana"/>
      <family val="2"/>
    </font>
    <font>
      <b/>
      <sz val="14"/>
      <color theme="1"/>
      <name val="Verdana"/>
      <family val="2"/>
    </font>
    <font>
      <sz val="14"/>
      <name val="Verdana"/>
      <family val="2"/>
    </font>
    <font>
      <sz val="16"/>
      <color theme="1"/>
      <name val="Verdana"/>
      <family val="2"/>
    </font>
    <font>
      <i/>
      <sz val="14"/>
      <name val="Verdana"/>
      <family val="2"/>
    </font>
    <font>
      <b/>
      <i/>
      <sz val="20"/>
      <color theme="1"/>
      <name val="Verdana"/>
      <family val="2"/>
    </font>
    <font>
      <sz val="13"/>
      <color theme="1"/>
      <name val="Verdana"/>
      <family val="2"/>
    </font>
    <font>
      <i/>
      <sz val="13"/>
      <color theme="1"/>
      <name val="Verdana"/>
      <family val="2"/>
    </font>
    <font>
      <sz val="14"/>
      <color theme="1"/>
      <name val="Verdana"/>
      <family val="2"/>
    </font>
    <font>
      <sz val="20"/>
      <color theme="0"/>
      <name val="Verdana"/>
      <family val="2"/>
    </font>
    <font>
      <sz val="14"/>
      <color theme="0"/>
      <name val="Verdana"/>
      <family val="2"/>
    </font>
    <font>
      <b/>
      <sz val="16"/>
      <color theme="0"/>
      <name val="Verdana"/>
      <family val="2"/>
    </font>
    <font>
      <b/>
      <sz val="24"/>
      <color theme="0"/>
      <name val="Verdana"/>
      <family val="2"/>
    </font>
    <font>
      <i/>
      <sz val="14"/>
      <color theme="0"/>
      <name val="Verdana"/>
      <family val="2"/>
    </font>
    <font>
      <sz val="22"/>
      <color theme="0"/>
      <name val="Verdana"/>
      <family val="2"/>
    </font>
    <font>
      <b/>
      <sz val="22"/>
      <color rgb="FFDE4B64"/>
      <name val="Verdana"/>
      <family val="2"/>
    </font>
    <font>
      <b/>
      <sz val="14"/>
      <color rgb="FFDE4B64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C1F1F"/>
        <bgColor indexed="64"/>
      </patternFill>
    </fill>
    <fill>
      <patternFill patternType="solid">
        <fgColor rgb="FFFFD200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DE4C64"/>
        <bgColor indexed="64"/>
      </patternFill>
    </fill>
    <fill>
      <patternFill patternType="solid">
        <fgColor rgb="FF565656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FFFF00"/>
      </left>
      <right/>
      <top style="medium">
        <color indexed="64"/>
      </top>
      <bottom style="medium">
        <color indexed="64"/>
      </bottom>
      <diagonal/>
    </border>
    <border>
      <left style="thin">
        <color rgb="FFFFFF00"/>
      </left>
      <right style="thin">
        <color rgb="FFFFFF00"/>
      </right>
      <top style="medium">
        <color indexed="64"/>
      </top>
      <bottom style="medium">
        <color indexed="64"/>
      </bottom>
      <diagonal/>
    </border>
    <border>
      <left style="thin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1">
    <xf numFmtId="0" fontId="0" fillId="0" borderId="0" xfId="0"/>
    <xf numFmtId="0" fontId="0" fillId="0" borderId="0" xfId="0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3" fillId="0" borderId="0" xfId="0" applyFont="1" applyProtection="1">
      <protection hidden="1"/>
    </xf>
    <xf numFmtId="0" fontId="3" fillId="2" borderId="9" xfId="0" applyFont="1" applyFill="1" applyBorder="1" applyAlignment="1" applyProtection="1">
      <alignment horizontal="center"/>
      <protection hidden="1"/>
    </xf>
    <xf numFmtId="0" fontId="3" fillId="2" borderId="14" xfId="0" applyFont="1" applyFill="1" applyBorder="1" applyProtection="1">
      <protection hidden="1"/>
    </xf>
    <xf numFmtId="0" fontId="4" fillId="6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/>
    </xf>
    <xf numFmtId="9" fontId="5" fillId="0" borderId="2" xfId="2" applyFont="1" applyBorder="1" applyAlignment="1">
      <alignment horizontal="center" vertical="center"/>
    </xf>
    <xf numFmtId="0" fontId="6" fillId="0" borderId="0" xfId="0" applyFont="1" applyAlignment="1" applyProtection="1">
      <alignment horizontal="right" vertical="center"/>
      <protection hidden="1"/>
    </xf>
    <xf numFmtId="9" fontId="6" fillId="0" borderId="19" xfId="2" applyFont="1" applyBorder="1" applyAlignment="1" applyProtection="1">
      <alignment horizontal="center" vertical="center"/>
      <protection hidden="1"/>
    </xf>
    <xf numFmtId="0" fontId="9" fillId="5" borderId="9" xfId="0" applyFont="1" applyFill="1" applyBorder="1" applyAlignment="1" applyProtection="1">
      <alignment horizontal="center" vertical="center"/>
      <protection hidden="1"/>
    </xf>
    <xf numFmtId="0" fontId="9" fillId="7" borderId="34" xfId="0" applyFont="1" applyFill="1" applyBorder="1" applyAlignment="1" applyProtection="1">
      <alignment horizontal="center" vertical="center"/>
      <protection hidden="1"/>
    </xf>
    <xf numFmtId="0" fontId="9" fillId="7" borderId="35" xfId="0" applyFont="1" applyFill="1" applyBorder="1" applyAlignment="1" applyProtection="1">
      <alignment horizontal="center" vertical="center" wrapText="1"/>
      <protection hidden="1"/>
    </xf>
    <xf numFmtId="0" fontId="9" fillId="7" borderId="36" xfId="0" applyFont="1" applyFill="1" applyBorder="1" applyAlignment="1" applyProtection="1">
      <alignment horizontal="center" vertical="center" wrapText="1"/>
      <protection hidden="1"/>
    </xf>
    <xf numFmtId="0" fontId="9" fillId="7" borderId="33" xfId="0" applyFont="1" applyFill="1" applyBorder="1" applyAlignment="1" applyProtection="1">
      <alignment horizontal="center" vertical="center"/>
      <protection hidden="1"/>
    </xf>
    <xf numFmtId="0" fontId="9" fillId="7" borderId="16" xfId="0" applyFont="1" applyFill="1" applyBorder="1" applyAlignment="1" applyProtection="1">
      <alignment horizontal="center" vertical="center" wrapText="1"/>
      <protection hidden="1"/>
    </xf>
    <xf numFmtId="0" fontId="9" fillId="7" borderId="34" xfId="0" applyFont="1" applyFill="1" applyBorder="1" applyAlignment="1" applyProtection="1">
      <alignment horizontal="center" vertical="center" wrapText="1"/>
      <protection hidden="1"/>
    </xf>
    <xf numFmtId="0" fontId="6" fillId="2" borderId="10" xfId="0" applyFont="1" applyFill="1" applyBorder="1" applyAlignment="1" applyProtection="1">
      <alignment horizontal="left" vertical="center"/>
      <protection hidden="1"/>
    </xf>
    <xf numFmtId="2" fontId="11" fillId="0" borderId="10" xfId="0" applyNumberFormat="1" applyFont="1" applyBorder="1" applyAlignment="1" applyProtection="1">
      <alignment horizontal="center" vertical="center" wrapText="1"/>
      <protection hidden="1"/>
    </xf>
    <xf numFmtId="2" fontId="6" fillId="0" borderId="10" xfId="0" applyNumberFormat="1" applyFont="1" applyBorder="1" applyAlignment="1" applyProtection="1">
      <alignment horizontal="center" vertical="center" wrapText="1"/>
      <protection hidden="1"/>
    </xf>
    <xf numFmtId="2" fontId="12" fillId="3" borderId="10" xfId="0" applyNumberFormat="1" applyFont="1" applyFill="1" applyBorder="1" applyAlignment="1" applyProtection="1">
      <alignment horizontal="center" vertical="center"/>
      <protection locked="0"/>
    </xf>
    <xf numFmtId="2" fontId="12" fillId="2" borderId="10" xfId="0" applyNumberFormat="1" applyFont="1" applyFill="1" applyBorder="1" applyAlignment="1" applyProtection="1">
      <alignment horizontal="center" vertical="center"/>
      <protection hidden="1"/>
    </xf>
    <xf numFmtId="2" fontId="12" fillId="2" borderId="33" xfId="0" applyNumberFormat="1" applyFont="1" applyFill="1" applyBorder="1" applyAlignment="1" applyProtection="1">
      <alignment horizontal="center" vertical="center"/>
      <protection hidden="1"/>
    </xf>
    <xf numFmtId="2" fontId="13" fillId="0" borderId="11" xfId="0" applyNumberFormat="1" applyFont="1" applyBorder="1" applyAlignment="1" applyProtection="1">
      <alignment horizontal="center" vertical="center" wrapText="1"/>
      <protection hidden="1"/>
    </xf>
    <xf numFmtId="0" fontId="6" fillId="2" borderId="8" xfId="0" applyFont="1" applyFill="1" applyBorder="1" applyAlignment="1" applyProtection="1">
      <alignment horizontal="left" vertical="center"/>
      <protection hidden="1"/>
    </xf>
    <xf numFmtId="0" fontId="6" fillId="2" borderId="8" xfId="0" applyFont="1" applyFill="1" applyBorder="1" applyAlignment="1" applyProtection="1">
      <alignment horizontal="center" vertical="center"/>
      <protection hidden="1"/>
    </xf>
    <xf numFmtId="0" fontId="15" fillId="0" borderId="8" xfId="0" applyFont="1" applyBorder="1" applyAlignment="1" applyProtection="1">
      <alignment horizontal="center" vertical="center"/>
      <protection hidden="1"/>
    </xf>
    <xf numFmtId="0" fontId="12" fillId="3" borderId="8" xfId="0" applyFont="1" applyFill="1" applyBorder="1" applyAlignment="1" applyProtection="1">
      <alignment horizontal="center" vertical="center"/>
      <protection locked="0"/>
    </xf>
    <xf numFmtId="0" fontId="12" fillId="2" borderId="8" xfId="0" applyFont="1" applyFill="1" applyBorder="1" applyAlignment="1" applyProtection="1">
      <alignment horizontal="center" vertical="center"/>
      <protection hidden="1"/>
    </xf>
    <xf numFmtId="0" fontId="12" fillId="2" borderId="37" xfId="0" applyFont="1" applyFill="1" applyBorder="1" applyAlignment="1" applyProtection="1">
      <alignment horizontal="center" vertical="center"/>
      <protection hidden="1"/>
    </xf>
    <xf numFmtId="0" fontId="16" fillId="0" borderId="1" xfId="0" applyFont="1" applyBorder="1" applyProtection="1">
      <protection hidden="1"/>
    </xf>
    <xf numFmtId="0" fontId="11" fillId="0" borderId="2" xfId="0" applyFont="1" applyBorder="1" applyAlignment="1" applyProtection="1">
      <alignment vertical="center"/>
      <protection hidden="1"/>
    </xf>
    <xf numFmtId="2" fontId="11" fillId="0" borderId="2" xfId="0" applyNumberFormat="1" applyFont="1" applyBorder="1" applyAlignment="1" applyProtection="1">
      <alignment horizontal="center" vertical="center" wrapText="1"/>
      <protection hidden="1"/>
    </xf>
    <xf numFmtId="2" fontId="6" fillId="0" borderId="2" xfId="0" applyNumberFormat="1" applyFont="1" applyBorder="1" applyAlignment="1" applyProtection="1">
      <alignment horizontal="center" vertical="center" wrapText="1"/>
      <protection hidden="1"/>
    </xf>
    <xf numFmtId="2" fontId="12" fillId="3" borderId="2" xfId="0" applyNumberFormat="1" applyFont="1" applyFill="1" applyBorder="1" applyAlignment="1" applyProtection="1">
      <alignment horizontal="center" vertical="center"/>
      <protection locked="0"/>
    </xf>
    <xf numFmtId="2" fontId="12" fillId="2" borderId="2" xfId="0" applyNumberFormat="1" applyFont="1" applyFill="1" applyBorder="1" applyAlignment="1" applyProtection="1">
      <alignment horizontal="center" vertical="center"/>
      <protection hidden="1"/>
    </xf>
    <xf numFmtId="2" fontId="12" fillId="2" borderId="38" xfId="0" applyNumberFormat="1" applyFont="1" applyFill="1" applyBorder="1" applyAlignment="1" applyProtection="1">
      <alignment horizontal="center" vertical="center"/>
      <protection hidden="1"/>
    </xf>
    <xf numFmtId="2" fontId="13" fillId="0" borderId="5" xfId="0" applyNumberFormat="1" applyFont="1" applyBorder="1" applyAlignment="1" applyProtection="1">
      <alignment horizontal="center" vertical="center" wrapText="1"/>
      <protection hidden="1"/>
    </xf>
    <xf numFmtId="0" fontId="12" fillId="3" borderId="2" xfId="0" applyFont="1" applyFill="1" applyBorder="1" applyAlignment="1" applyProtection="1">
      <alignment horizontal="center" vertical="center"/>
      <protection locked="0"/>
    </xf>
    <xf numFmtId="0" fontId="11" fillId="0" borderId="3" xfId="0" applyFont="1" applyBorder="1" applyAlignment="1" applyProtection="1">
      <alignment vertical="center"/>
      <protection hidden="1"/>
    </xf>
    <xf numFmtId="2" fontId="11" fillId="0" borderId="3" xfId="0" applyNumberFormat="1" applyFont="1" applyBorder="1" applyAlignment="1" applyProtection="1">
      <alignment horizontal="center" vertical="center" wrapText="1"/>
      <protection hidden="1"/>
    </xf>
    <xf numFmtId="2" fontId="6" fillId="0" borderId="3" xfId="0" applyNumberFormat="1" applyFont="1" applyBorder="1" applyAlignment="1" applyProtection="1">
      <alignment horizontal="center" vertical="center" wrapText="1"/>
      <protection hidden="1"/>
    </xf>
    <xf numFmtId="0" fontId="12" fillId="3" borderId="3" xfId="0" applyFont="1" applyFill="1" applyBorder="1" applyAlignment="1" applyProtection="1">
      <alignment horizontal="center" vertical="center"/>
      <protection locked="0"/>
    </xf>
    <xf numFmtId="2" fontId="12" fillId="2" borderId="3" xfId="0" applyNumberFormat="1" applyFont="1" applyFill="1" applyBorder="1" applyAlignment="1" applyProtection="1">
      <alignment horizontal="center" vertical="center"/>
      <protection hidden="1"/>
    </xf>
    <xf numFmtId="2" fontId="12" fillId="2" borderId="39" xfId="0" applyNumberFormat="1" applyFont="1" applyFill="1" applyBorder="1" applyAlignment="1" applyProtection="1">
      <alignment horizontal="center" vertical="center"/>
      <protection hidden="1"/>
    </xf>
    <xf numFmtId="2" fontId="13" fillId="0" borderId="20" xfId="0" applyNumberFormat="1" applyFont="1" applyBorder="1" applyAlignment="1" applyProtection="1">
      <alignment horizontal="center" vertical="center" wrapText="1"/>
      <protection hidden="1"/>
    </xf>
    <xf numFmtId="0" fontId="6" fillId="0" borderId="8" xfId="0" applyFont="1" applyBorder="1" applyAlignment="1" applyProtection="1">
      <alignment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2" fontId="11" fillId="0" borderId="8" xfId="0" applyNumberFormat="1" applyFont="1" applyBorder="1" applyAlignment="1" applyProtection="1">
      <alignment horizontal="center" vertical="center" wrapText="1"/>
      <protection hidden="1"/>
    </xf>
    <xf numFmtId="2" fontId="11" fillId="0" borderId="8" xfId="0" applyNumberFormat="1" applyFont="1" applyBorder="1" applyAlignment="1" applyProtection="1">
      <alignment horizontal="center" vertical="center" wrapText="1"/>
      <protection locked="0"/>
    </xf>
    <xf numFmtId="2" fontId="6" fillId="0" borderId="8" xfId="0" applyNumberFormat="1" applyFont="1" applyBorder="1" applyAlignment="1" applyProtection="1">
      <alignment horizontal="center" vertical="center" wrapText="1"/>
      <protection hidden="1"/>
    </xf>
    <xf numFmtId="2" fontId="12" fillId="2" borderId="8" xfId="0" applyNumberFormat="1" applyFont="1" applyFill="1" applyBorder="1" applyAlignment="1" applyProtection="1">
      <alignment horizontal="center" vertical="center"/>
      <protection hidden="1"/>
    </xf>
    <xf numFmtId="2" fontId="12" fillId="2" borderId="37" xfId="0" applyNumberFormat="1" applyFont="1" applyFill="1" applyBorder="1" applyAlignment="1" applyProtection="1">
      <alignment horizontal="center" vertical="center"/>
      <protection hidden="1"/>
    </xf>
    <xf numFmtId="2" fontId="13" fillId="0" borderId="1" xfId="0" applyNumberFormat="1" applyFont="1" applyBorder="1" applyAlignment="1" applyProtection="1">
      <alignment horizontal="center" vertical="center" wrapText="1"/>
      <protection hidden="1"/>
    </xf>
    <xf numFmtId="0" fontId="11" fillId="0" borderId="2" xfId="0" applyFont="1" applyBorder="1" applyAlignment="1" applyProtection="1">
      <alignment horizontal="center" vertical="center"/>
      <protection hidden="1"/>
    </xf>
    <xf numFmtId="0" fontId="11" fillId="0" borderId="3" xfId="0" applyFont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vertical="center"/>
      <protection hidden="1"/>
    </xf>
    <xf numFmtId="0" fontId="11" fillId="0" borderId="6" xfId="0" applyFont="1" applyBorder="1" applyAlignment="1" applyProtection="1">
      <alignment vertical="center"/>
      <protection hidden="1"/>
    </xf>
    <xf numFmtId="0" fontId="11" fillId="0" borderId="6" xfId="0" applyFont="1" applyBorder="1" applyAlignment="1" applyProtection="1">
      <alignment horizontal="center" vertical="center"/>
      <protection hidden="1"/>
    </xf>
    <xf numFmtId="2" fontId="11" fillId="0" borderId="6" xfId="0" applyNumberFormat="1" applyFont="1" applyBorder="1" applyAlignment="1" applyProtection="1">
      <alignment horizontal="center" vertical="center" wrapText="1"/>
      <protection hidden="1"/>
    </xf>
    <xf numFmtId="2" fontId="6" fillId="0" borderId="6" xfId="0" applyNumberFormat="1" applyFont="1" applyBorder="1" applyAlignment="1" applyProtection="1">
      <alignment horizontal="center" vertical="center" wrapText="1"/>
      <protection hidden="1"/>
    </xf>
    <xf numFmtId="0" fontId="12" fillId="3" borderId="6" xfId="0" applyFont="1" applyFill="1" applyBorder="1" applyAlignment="1" applyProtection="1">
      <alignment horizontal="center" vertical="center"/>
      <protection locked="0"/>
    </xf>
    <xf numFmtId="2" fontId="12" fillId="2" borderId="6" xfId="0" applyNumberFormat="1" applyFont="1" applyFill="1" applyBorder="1" applyAlignment="1" applyProtection="1">
      <alignment horizontal="center" vertical="center"/>
      <protection hidden="1"/>
    </xf>
    <xf numFmtId="2" fontId="12" fillId="2" borderId="40" xfId="0" applyNumberFormat="1" applyFont="1" applyFill="1" applyBorder="1" applyAlignment="1" applyProtection="1">
      <alignment horizontal="center" vertical="center"/>
      <protection hidden="1"/>
    </xf>
    <xf numFmtId="2" fontId="13" fillId="0" borderId="7" xfId="0" applyNumberFormat="1" applyFont="1" applyBorder="1" applyAlignment="1" applyProtection="1">
      <alignment horizontal="center" vertical="center" wrapText="1"/>
      <protection hidden="1"/>
    </xf>
    <xf numFmtId="0" fontId="10" fillId="0" borderId="28" xfId="0" applyFont="1" applyBorder="1" applyAlignment="1" applyProtection="1">
      <alignment vertical="center"/>
      <protection hidden="1"/>
    </xf>
    <xf numFmtId="0" fontId="17" fillId="0" borderId="28" xfId="0" applyFont="1" applyBorder="1" applyAlignment="1" applyProtection="1">
      <alignment horizontal="center" vertical="center"/>
      <protection hidden="1"/>
    </xf>
    <xf numFmtId="2" fontId="11" fillId="0" borderId="28" xfId="0" applyNumberFormat="1" applyFont="1" applyBorder="1" applyAlignment="1" applyProtection="1">
      <alignment horizontal="center"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0" fontId="12" fillId="3" borderId="28" xfId="0" applyFont="1" applyFill="1" applyBorder="1" applyAlignment="1" applyProtection="1">
      <alignment horizontal="center" vertical="center"/>
      <protection locked="0"/>
    </xf>
    <xf numFmtId="2" fontId="12" fillId="2" borderId="21" xfId="0" applyNumberFormat="1" applyFont="1" applyFill="1" applyBorder="1" applyAlignment="1" applyProtection="1">
      <alignment horizontal="center" vertical="center"/>
      <protection hidden="1"/>
    </xf>
    <xf numFmtId="2" fontId="12" fillId="2" borderId="41" xfId="0" applyNumberFormat="1" applyFont="1" applyFill="1" applyBorder="1" applyAlignment="1" applyProtection="1">
      <alignment horizontal="center" vertical="center"/>
      <protection hidden="1"/>
    </xf>
    <xf numFmtId="2" fontId="13" fillId="0" borderId="22" xfId="0" applyNumberFormat="1" applyFont="1" applyBorder="1" applyAlignment="1" applyProtection="1">
      <alignment horizontal="center" vertical="center" wrapText="1"/>
      <protection hidden="1"/>
    </xf>
    <xf numFmtId="0" fontId="17" fillId="0" borderId="8" xfId="0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vertical="center"/>
      <protection hidden="1"/>
    </xf>
    <xf numFmtId="0" fontId="17" fillId="0" borderId="2" xfId="0" applyFont="1" applyBorder="1" applyAlignment="1" applyProtection="1">
      <alignment horizontal="center" vertical="center"/>
      <protection hidden="1"/>
    </xf>
    <xf numFmtId="0" fontId="10" fillId="0" borderId="3" xfId="0" applyFont="1" applyBorder="1" applyAlignment="1" applyProtection="1">
      <alignment vertical="center"/>
      <protection hidden="1"/>
    </xf>
    <xf numFmtId="0" fontId="17" fillId="0" borderId="3" xfId="0" applyFont="1" applyBorder="1" applyAlignment="1" applyProtection="1">
      <alignment horizontal="center" vertical="center"/>
      <protection hidden="1"/>
    </xf>
    <xf numFmtId="0" fontId="10" fillId="0" borderId="6" xfId="0" applyFont="1" applyBorder="1" applyAlignment="1" applyProtection="1">
      <alignment vertical="center"/>
      <protection hidden="1"/>
    </xf>
    <xf numFmtId="0" fontId="17" fillId="0" borderId="6" xfId="0" applyFont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vertical="center" wrapText="1"/>
      <protection hidden="1"/>
    </xf>
    <xf numFmtId="0" fontId="17" fillId="0" borderId="8" xfId="0" applyFont="1" applyBorder="1" applyAlignment="1" applyProtection="1">
      <alignment horizontal="center" vertical="center" wrapText="1"/>
      <protection hidden="1"/>
    </xf>
    <xf numFmtId="0" fontId="10" fillId="0" borderId="2" xfId="0" applyFont="1" applyBorder="1" applyAlignment="1" applyProtection="1">
      <alignment vertical="center" wrapText="1"/>
      <protection hidden="1"/>
    </xf>
    <xf numFmtId="0" fontId="17" fillId="0" borderId="2" xfId="0" applyFont="1" applyBorder="1" applyAlignment="1" applyProtection="1">
      <alignment horizontal="center" vertical="center" wrapText="1"/>
      <protection hidden="1"/>
    </xf>
    <xf numFmtId="0" fontId="10" fillId="0" borderId="6" xfId="0" applyFont="1" applyBorder="1" applyAlignment="1" applyProtection="1">
      <alignment vertical="center" wrapText="1"/>
      <protection hidden="1"/>
    </xf>
    <xf numFmtId="0" fontId="17" fillId="0" borderId="6" xfId="0" applyFont="1" applyBorder="1" applyAlignment="1" applyProtection="1">
      <alignment horizontal="center" vertical="center" wrapText="1"/>
      <protection hidden="1"/>
    </xf>
    <xf numFmtId="2" fontId="17" fillId="0" borderId="8" xfId="0" applyNumberFormat="1" applyFont="1" applyBorder="1" applyAlignment="1" applyProtection="1">
      <alignment horizontal="center" vertical="center" wrapText="1"/>
      <protection hidden="1"/>
    </xf>
    <xf numFmtId="2" fontId="10" fillId="0" borderId="8" xfId="0" applyNumberFormat="1" applyFont="1" applyBorder="1" applyAlignment="1" applyProtection="1">
      <alignment horizontal="center" vertical="center" wrapText="1"/>
      <protection hidden="1"/>
    </xf>
    <xf numFmtId="0" fontId="12" fillId="3" borderId="8" xfId="0" applyFont="1" applyFill="1" applyBorder="1" applyAlignment="1" applyProtection="1">
      <alignment horizontal="center" vertical="center"/>
      <protection hidden="1"/>
    </xf>
    <xf numFmtId="0" fontId="12" fillId="3" borderId="37" xfId="0" applyFont="1" applyFill="1" applyBorder="1" applyAlignment="1" applyProtection="1">
      <alignment horizontal="center" vertical="center"/>
      <protection hidden="1"/>
    </xf>
    <xf numFmtId="2" fontId="17" fillId="0" borderId="2" xfId="0" applyNumberFormat="1" applyFont="1" applyBorder="1" applyAlignment="1" applyProtection="1">
      <alignment horizontal="center" vertical="center" wrapText="1"/>
      <protection hidden="1"/>
    </xf>
    <xf numFmtId="2" fontId="10" fillId="0" borderId="2" xfId="0" applyNumberFormat="1" applyFont="1" applyBorder="1" applyAlignment="1" applyProtection="1">
      <alignment horizontal="center" vertical="center" wrapText="1"/>
      <protection hidden="1"/>
    </xf>
    <xf numFmtId="2" fontId="12" fillId="3" borderId="2" xfId="0" applyNumberFormat="1" applyFont="1" applyFill="1" applyBorder="1" applyAlignment="1" applyProtection="1">
      <alignment horizontal="center" vertical="center"/>
      <protection hidden="1"/>
    </xf>
    <xf numFmtId="2" fontId="12" fillId="3" borderId="38" xfId="0" applyNumberFormat="1" applyFont="1" applyFill="1" applyBorder="1" applyAlignment="1" applyProtection="1">
      <alignment horizontal="center" vertical="center"/>
      <protection hidden="1"/>
    </xf>
    <xf numFmtId="2" fontId="17" fillId="0" borderId="3" xfId="0" applyNumberFormat="1" applyFont="1" applyBorder="1" applyAlignment="1" applyProtection="1">
      <alignment horizontal="center" vertical="center" wrapText="1"/>
      <protection hidden="1"/>
    </xf>
    <xf numFmtId="2" fontId="10" fillId="0" borderId="3" xfId="0" applyNumberFormat="1" applyFont="1" applyBorder="1" applyAlignment="1" applyProtection="1">
      <alignment horizontal="center" vertical="center" wrapText="1"/>
      <protection hidden="1"/>
    </xf>
    <xf numFmtId="2" fontId="12" fillId="3" borderId="3" xfId="0" applyNumberFormat="1" applyFont="1" applyFill="1" applyBorder="1" applyAlignment="1" applyProtection="1">
      <alignment horizontal="center" vertical="center"/>
      <protection hidden="1"/>
    </xf>
    <xf numFmtId="2" fontId="12" fillId="3" borderId="39" xfId="0" applyNumberFormat="1" applyFont="1" applyFill="1" applyBorder="1" applyAlignment="1" applyProtection="1">
      <alignment horizontal="center" vertical="center"/>
      <protection hidden="1"/>
    </xf>
    <xf numFmtId="2" fontId="12" fillId="3" borderId="8" xfId="0" applyNumberFormat="1" applyFont="1" applyFill="1" applyBorder="1" applyAlignment="1" applyProtection="1">
      <alignment horizontal="center" vertical="center"/>
      <protection hidden="1"/>
    </xf>
    <xf numFmtId="2" fontId="12" fillId="3" borderId="37" xfId="0" applyNumberFormat="1" applyFont="1" applyFill="1" applyBorder="1" applyAlignment="1" applyProtection="1">
      <alignment horizontal="center" vertical="center"/>
      <protection hidden="1"/>
    </xf>
    <xf numFmtId="2" fontId="12" fillId="3" borderId="6" xfId="0" applyNumberFormat="1" applyFont="1" applyFill="1" applyBorder="1" applyAlignment="1" applyProtection="1">
      <alignment horizontal="center" vertical="center"/>
      <protection hidden="1"/>
    </xf>
    <xf numFmtId="2" fontId="12" fillId="3" borderId="40" xfId="0" applyNumberFormat="1" applyFont="1" applyFill="1" applyBorder="1" applyAlignment="1" applyProtection="1">
      <alignment horizontal="center" vertical="center"/>
      <protection hidden="1"/>
    </xf>
    <xf numFmtId="0" fontId="17" fillId="3" borderId="8" xfId="0" applyFont="1" applyFill="1" applyBorder="1" applyAlignment="1" applyProtection="1">
      <alignment horizontal="center" vertical="center"/>
      <protection locked="0"/>
    </xf>
    <xf numFmtId="0" fontId="17" fillId="3" borderId="8" xfId="0" applyFont="1" applyFill="1" applyBorder="1" applyAlignment="1" applyProtection="1">
      <alignment horizontal="center" vertical="center"/>
      <protection hidden="1"/>
    </xf>
    <xf numFmtId="0" fontId="17" fillId="3" borderId="37" xfId="0" applyFont="1" applyFill="1" applyBorder="1" applyAlignment="1" applyProtection="1">
      <alignment horizontal="center" vertical="center"/>
      <protection hidden="1"/>
    </xf>
    <xf numFmtId="2" fontId="17" fillId="0" borderId="6" xfId="0" applyNumberFormat="1" applyFont="1" applyBorder="1" applyAlignment="1" applyProtection="1">
      <alignment horizontal="center" vertical="center" wrapText="1"/>
      <protection hidden="1"/>
    </xf>
    <xf numFmtId="2" fontId="10" fillId="0" borderId="6" xfId="0" applyNumberFormat="1" applyFont="1" applyBorder="1" applyAlignment="1" applyProtection="1">
      <alignment horizontal="center" vertical="center" wrapText="1"/>
      <protection hidden="1"/>
    </xf>
    <xf numFmtId="0" fontId="3" fillId="9" borderId="0" xfId="0" applyFont="1" applyFill="1" applyAlignment="1" applyProtection="1">
      <alignment horizontal="center" vertical="center"/>
      <protection hidden="1"/>
    </xf>
    <xf numFmtId="0" fontId="21" fillId="9" borderId="0" xfId="0" applyFont="1" applyFill="1" applyAlignment="1" applyProtection="1">
      <alignment horizontal="right" vertical="center"/>
      <protection hidden="1"/>
    </xf>
    <xf numFmtId="0" fontId="21" fillId="9" borderId="0" xfId="0" applyFont="1" applyFill="1" applyAlignment="1" applyProtection="1">
      <alignment horizontal="center" vertical="center"/>
      <protection hidden="1"/>
    </xf>
    <xf numFmtId="0" fontId="19" fillId="9" borderId="0" xfId="0" applyFont="1" applyFill="1" applyAlignment="1" applyProtection="1">
      <alignment horizontal="center" vertical="center"/>
      <protection hidden="1"/>
    </xf>
    <xf numFmtId="2" fontId="20" fillId="9" borderId="2" xfId="1" applyNumberFormat="1" applyFont="1" applyFill="1" applyBorder="1" applyAlignment="1" applyProtection="1">
      <alignment horizontal="center" vertical="center"/>
      <protection hidden="1"/>
    </xf>
    <xf numFmtId="2" fontId="22" fillId="9" borderId="2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31" xfId="0" applyFont="1" applyFill="1" applyBorder="1" applyAlignment="1" applyProtection="1">
      <alignment horizontal="center"/>
      <protection hidden="1"/>
    </xf>
    <xf numFmtId="0" fontId="3" fillId="2" borderId="29" xfId="0" applyFont="1" applyFill="1" applyBorder="1" applyAlignment="1" applyProtection="1">
      <alignment horizontal="center"/>
      <protection hidden="1"/>
    </xf>
    <xf numFmtId="2" fontId="12" fillId="3" borderId="28" xfId="0" applyNumberFormat="1" applyFont="1" applyFill="1" applyBorder="1" applyAlignment="1" applyProtection="1">
      <alignment horizontal="center" vertical="center"/>
      <protection locked="0"/>
    </xf>
    <xf numFmtId="2" fontId="12" fillId="2" borderId="28" xfId="0" applyNumberFormat="1" applyFont="1" applyFill="1" applyBorder="1" applyAlignment="1" applyProtection="1">
      <alignment horizontal="center" vertical="center"/>
      <protection hidden="1"/>
    </xf>
    <xf numFmtId="2" fontId="12" fillId="2" borderId="42" xfId="0" applyNumberFormat="1" applyFont="1" applyFill="1" applyBorder="1" applyAlignment="1" applyProtection="1">
      <alignment horizontal="center" vertical="center"/>
      <protection hidden="1"/>
    </xf>
    <xf numFmtId="2" fontId="13" fillId="0" borderId="43" xfId="0" applyNumberFormat="1" applyFont="1" applyBorder="1" applyAlignment="1" applyProtection="1">
      <alignment horizontal="center" vertical="center" wrapText="1"/>
      <protection hidden="1"/>
    </xf>
    <xf numFmtId="0" fontId="6" fillId="2" borderId="44" xfId="0" applyFont="1" applyFill="1" applyBorder="1" applyAlignment="1" applyProtection="1">
      <alignment horizontal="left" vertical="center"/>
      <protection hidden="1"/>
    </xf>
    <xf numFmtId="2" fontId="11" fillId="0" borderId="44" xfId="0" applyNumberFormat="1" applyFont="1" applyBorder="1" applyAlignment="1" applyProtection="1">
      <alignment horizontal="center" vertical="center" wrapText="1"/>
      <protection hidden="1"/>
    </xf>
    <xf numFmtId="2" fontId="6" fillId="0" borderId="44" xfId="0" applyNumberFormat="1" applyFont="1" applyBorder="1" applyAlignment="1" applyProtection="1">
      <alignment horizontal="center" vertical="center" wrapText="1"/>
      <protection hidden="1"/>
    </xf>
    <xf numFmtId="2" fontId="12" fillId="3" borderId="44" xfId="0" applyNumberFormat="1" applyFont="1" applyFill="1" applyBorder="1" applyAlignment="1" applyProtection="1">
      <alignment horizontal="center" vertical="center"/>
      <protection locked="0"/>
    </xf>
    <xf numFmtId="2" fontId="12" fillId="2" borderId="44" xfId="0" applyNumberFormat="1" applyFont="1" applyFill="1" applyBorder="1" applyAlignment="1" applyProtection="1">
      <alignment horizontal="center" vertical="center"/>
      <protection hidden="1"/>
    </xf>
    <xf numFmtId="2" fontId="12" fillId="2" borderId="45" xfId="0" applyNumberFormat="1" applyFont="1" applyFill="1" applyBorder="1" applyAlignment="1" applyProtection="1">
      <alignment horizontal="center" vertical="center"/>
      <protection hidden="1"/>
    </xf>
    <xf numFmtId="2" fontId="13" fillId="0" borderId="46" xfId="0" applyNumberFormat="1" applyFont="1" applyBorder="1" applyAlignment="1" applyProtection="1">
      <alignment horizontal="center" vertical="center" wrapText="1"/>
      <protection hidden="1"/>
    </xf>
    <xf numFmtId="0" fontId="6" fillId="2" borderId="28" xfId="0" applyFont="1" applyFill="1" applyBorder="1" applyAlignment="1" applyProtection="1">
      <alignment horizontal="left" vertical="center" wrapText="1"/>
      <protection hidden="1"/>
    </xf>
    <xf numFmtId="0" fontId="3" fillId="2" borderId="12" xfId="0" applyFont="1" applyFill="1" applyBorder="1" applyAlignment="1" applyProtection="1">
      <alignment horizontal="center"/>
      <protection hidden="1"/>
    </xf>
    <xf numFmtId="0" fontId="3" fillId="2" borderId="13" xfId="0" applyFont="1" applyFill="1" applyBorder="1" applyAlignment="1" applyProtection="1">
      <alignment horizontal="center"/>
      <protection hidden="1"/>
    </xf>
    <xf numFmtId="0" fontId="3" fillId="2" borderId="14" xfId="0" applyFont="1" applyFill="1" applyBorder="1" applyAlignment="1" applyProtection="1">
      <alignment horizontal="center"/>
      <protection hidden="1"/>
    </xf>
    <xf numFmtId="0" fontId="11" fillId="0" borderId="8" xfId="0" applyFont="1" applyBorder="1" applyAlignment="1" applyProtection="1">
      <alignment horizontal="center" vertical="center"/>
      <protection hidden="1"/>
    </xf>
    <xf numFmtId="2" fontId="12" fillId="3" borderId="8" xfId="0" applyNumberFormat="1" applyFont="1" applyFill="1" applyBorder="1" applyAlignment="1" applyProtection="1">
      <alignment horizontal="center" vertical="center"/>
      <protection locked="0"/>
    </xf>
    <xf numFmtId="2" fontId="12" fillId="3" borderId="6" xfId="0" applyNumberFormat="1" applyFont="1" applyFill="1" applyBorder="1" applyAlignment="1" applyProtection="1">
      <alignment horizontal="center" vertical="center"/>
      <protection locked="0"/>
    </xf>
    <xf numFmtId="2" fontId="11" fillId="0" borderId="47" xfId="0" applyNumberFormat="1" applyFont="1" applyBorder="1" applyAlignment="1" applyProtection="1">
      <alignment horizontal="center" vertical="center" wrapText="1"/>
      <protection hidden="1"/>
    </xf>
    <xf numFmtId="2" fontId="11" fillId="0" borderId="21" xfId="0" applyNumberFormat="1" applyFont="1" applyBorder="1" applyAlignment="1" applyProtection="1">
      <alignment horizontal="center" vertical="center" wrapText="1"/>
      <protection hidden="1"/>
    </xf>
    <xf numFmtId="2" fontId="11" fillId="0" borderId="28" xfId="0" applyNumberFormat="1" applyFont="1" applyBorder="1" applyAlignment="1" applyProtection="1">
      <alignment horizontal="center" vertical="center" wrapText="1"/>
      <protection locked="0"/>
    </xf>
    <xf numFmtId="0" fontId="2" fillId="8" borderId="12" xfId="0" applyFont="1" applyFill="1" applyBorder="1" applyProtection="1">
      <protection hidden="1"/>
    </xf>
    <xf numFmtId="0" fontId="2" fillId="8" borderId="4" xfId="0" applyFont="1" applyFill="1" applyBorder="1" applyProtection="1">
      <protection hidden="1"/>
    </xf>
    <xf numFmtId="0" fontId="2" fillId="8" borderId="18" xfId="0" applyFont="1" applyFill="1" applyBorder="1" applyProtection="1">
      <protection hidden="1"/>
    </xf>
    <xf numFmtId="0" fontId="20" fillId="7" borderId="13" xfId="0" applyFont="1" applyFill="1" applyBorder="1" applyAlignment="1" applyProtection="1">
      <alignment horizontal="left" vertical="center" wrapText="1"/>
      <protection hidden="1"/>
    </xf>
    <xf numFmtId="0" fontId="20" fillId="7" borderId="0" xfId="0" applyFont="1" applyFill="1" applyAlignment="1" applyProtection="1">
      <alignment horizontal="left" vertical="center" wrapText="1"/>
      <protection hidden="1"/>
    </xf>
    <xf numFmtId="0" fontId="20" fillId="7" borderId="19" xfId="0" applyFont="1" applyFill="1" applyBorder="1" applyAlignment="1" applyProtection="1">
      <alignment horizontal="left" vertical="center" wrapText="1"/>
      <protection hidden="1"/>
    </xf>
    <xf numFmtId="0" fontId="24" fillId="8" borderId="12" xfId="0" applyFont="1" applyFill="1" applyBorder="1" applyAlignment="1" applyProtection="1">
      <alignment horizontal="center" vertical="center"/>
      <protection hidden="1"/>
    </xf>
    <xf numFmtId="0" fontId="24" fillId="8" borderId="4" xfId="0" applyFont="1" applyFill="1" applyBorder="1" applyAlignment="1" applyProtection="1">
      <alignment horizontal="center" vertical="center"/>
      <protection hidden="1"/>
    </xf>
    <xf numFmtId="0" fontId="24" fillId="8" borderId="18" xfId="0" applyFont="1" applyFill="1" applyBorder="1" applyAlignment="1" applyProtection="1">
      <alignment horizontal="center" vertical="center"/>
      <protection hidden="1"/>
    </xf>
    <xf numFmtId="0" fontId="3" fillId="2" borderId="29" xfId="0" applyFont="1" applyFill="1" applyBorder="1" applyAlignment="1" applyProtection="1">
      <alignment horizontal="center"/>
      <protection hidden="1"/>
    </xf>
    <xf numFmtId="0" fontId="3" fillId="2" borderId="30" xfId="0" applyFont="1" applyFill="1" applyBorder="1" applyAlignment="1" applyProtection="1">
      <alignment horizontal="center"/>
      <protection hidden="1"/>
    </xf>
    <xf numFmtId="0" fontId="3" fillId="2" borderId="31" xfId="0" applyFont="1" applyFill="1" applyBorder="1" applyAlignment="1" applyProtection="1">
      <alignment horizontal="center"/>
      <protection hidden="1"/>
    </xf>
    <xf numFmtId="0" fontId="23" fillId="7" borderId="13" xfId="0" applyFont="1" applyFill="1" applyBorder="1" applyAlignment="1" applyProtection="1">
      <alignment horizontal="left" vertical="center" wrapText="1"/>
      <protection hidden="1"/>
    </xf>
    <xf numFmtId="0" fontId="18" fillId="7" borderId="0" xfId="0" applyFont="1" applyFill="1" applyAlignment="1" applyProtection="1">
      <alignment horizontal="left" vertical="center"/>
      <protection hidden="1"/>
    </xf>
    <xf numFmtId="0" fontId="18" fillId="7" borderId="19" xfId="0" applyFont="1" applyFill="1" applyBorder="1" applyAlignment="1" applyProtection="1">
      <alignment horizontal="left" vertical="center"/>
      <protection hidden="1"/>
    </xf>
    <xf numFmtId="0" fontId="19" fillId="7" borderId="13" xfId="0" applyFont="1" applyFill="1" applyBorder="1" applyAlignment="1" applyProtection="1">
      <alignment horizontal="left"/>
      <protection hidden="1"/>
    </xf>
    <xf numFmtId="0" fontId="19" fillId="7" borderId="0" xfId="0" applyFont="1" applyFill="1" applyAlignment="1" applyProtection="1">
      <alignment horizontal="left"/>
      <protection hidden="1"/>
    </xf>
    <xf numFmtId="0" fontId="19" fillId="7" borderId="19" xfId="0" applyFont="1" applyFill="1" applyBorder="1" applyAlignment="1" applyProtection="1">
      <alignment horizontal="left"/>
      <protection hidden="1"/>
    </xf>
    <xf numFmtId="0" fontId="3" fillId="2" borderId="25" xfId="0" applyFont="1" applyFill="1" applyBorder="1" applyAlignment="1" applyProtection="1">
      <alignment horizontal="center"/>
      <protection hidden="1"/>
    </xf>
    <xf numFmtId="0" fontId="3" fillId="2" borderId="26" xfId="0" applyFont="1" applyFill="1" applyBorder="1" applyAlignment="1" applyProtection="1">
      <alignment horizontal="center"/>
      <protection hidden="1"/>
    </xf>
    <xf numFmtId="0" fontId="3" fillId="2" borderId="27" xfId="0" applyFont="1" applyFill="1" applyBorder="1" applyAlignment="1" applyProtection="1">
      <alignment horizontal="center"/>
      <protection hidden="1"/>
    </xf>
    <xf numFmtId="0" fontId="8" fillId="8" borderId="14" xfId="0" applyFont="1" applyFill="1" applyBorder="1" applyAlignment="1" applyProtection="1">
      <alignment horizontal="center" vertical="center"/>
      <protection hidden="1"/>
    </xf>
    <xf numFmtId="0" fontId="8" fillId="8" borderId="23" xfId="0" applyFont="1" applyFill="1" applyBorder="1" applyAlignment="1" applyProtection="1">
      <alignment horizontal="center" vertical="center"/>
      <protection hidden="1"/>
    </xf>
    <xf numFmtId="0" fontId="8" fillId="8" borderId="24" xfId="0" applyFont="1" applyFill="1" applyBorder="1" applyAlignment="1" applyProtection="1">
      <alignment horizontal="center" vertical="center"/>
      <protection hidden="1"/>
    </xf>
    <xf numFmtId="0" fontId="3" fillId="2" borderId="32" xfId="0" applyFont="1" applyFill="1" applyBorder="1" applyAlignment="1" applyProtection="1">
      <alignment horizontal="center"/>
      <protection hidden="1"/>
    </xf>
    <xf numFmtId="0" fontId="8" fillId="8" borderId="15" xfId="0" applyFont="1" applyFill="1" applyBorder="1" applyAlignment="1" applyProtection="1">
      <alignment horizontal="center" vertical="center"/>
      <protection hidden="1"/>
    </xf>
    <xf numFmtId="0" fontId="8" fillId="8" borderId="16" xfId="0" applyFont="1" applyFill="1" applyBorder="1" applyAlignment="1" applyProtection="1">
      <alignment horizontal="center" vertical="center"/>
      <protection hidden="1"/>
    </xf>
    <xf numFmtId="0" fontId="8" fillId="8" borderId="17" xfId="0" applyFont="1" applyFill="1" applyBorder="1" applyAlignment="1" applyProtection="1">
      <alignment horizontal="center" vertical="center"/>
      <protection hidden="1"/>
    </xf>
    <xf numFmtId="0" fontId="7" fillId="4" borderId="14" xfId="0" applyFont="1" applyFill="1" applyBorder="1" applyAlignment="1" applyProtection="1">
      <alignment horizontal="left" vertical="center"/>
      <protection hidden="1"/>
    </xf>
    <xf numFmtId="0" fontId="7" fillId="4" borderId="23" xfId="0" applyFont="1" applyFill="1" applyBorder="1" applyAlignment="1" applyProtection="1">
      <alignment horizontal="left" vertical="center"/>
      <protection hidden="1"/>
    </xf>
    <xf numFmtId="0" fontId="7" fillId="4" borderId="24" xfId="0" applyFont="1" applyFill="1" applyBorder="1" applyAlignment="1" applyProtection="1">
      <alignment horizontal="left" vertical="center"/>
      <protection hidden="1"/>
    </xf>
    <xf numFmtId="0" fontId="3" fillId="7" borderId="23" xfId="0" applyFont="1" applyFill="1" applyBorder="1" applyAlignment="1" applyProtection="1">
      <alignment horizontal="center"/>
      <protection hidden="1"/>
    </xf>
    <xf numFmtId="0" fontId="6" fillId="0" borderId="13" xfId="0" applyFont="1" applyBorder="1" applyAlignment="1" applyProtection="1">
      <alignment horizontal="right" vertical="center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6" fillId="0" borderId="13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19" xfId="0" applyFont="1" applyBorder="1" applyAlignment="1" applyProtection="1">
      <alignment horizontal="left" vertical="center"/>
      <protection hidden="1"/>
    </xf>
    <xf numFmtId="0" fontId="14" fillId="0" borderId="12" xfId="0" applyFont="1" applyBorder="1" applyAlignment="1" applyProtection="1">
      <alignment horizontal="center" vertical="center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0" fontId="14" fillId="0" borderId="18" xfId="0" applyFont="1" applyBorder="1" applyAlignment="1" applyProtection="1">
      <alignment horizontal="center" vertical="center"/>
      <protection hidden="1"/>
    </xf>
    <xf numFmtId="0" fontId="3" fillId="2" borderId="25" xfId="0" applyFont="1" applyFill="1" applyBorder="1" applyAlignment="1" applyProtection="1">
      <alignment horizontal="center" wrapText="1" shrinkToFit="1"/>
      <protection hidden="1"/>
    </xf>
    <xf numFmtId="0" fontId="3" fillId="2" borderId="26" xfId="0" applyFont="1" applyFill="1" applyBorder="1" applyAlignment="1" applyProtection="1">
      <alignment horizontal="center" wrapText="1" shrinkToFit="1"/>
      <protection hidden="1"/>
    </xf>
    <xf numFmtId="0" fontId="3" fillId="2" borderId="27" xfId="0" applyFont="1" applyFill="1" applyBorder="1" applyAlignment="1" applyProtection="1">
      <alignment horizontal="center" wrapText="1" shrinkToFit="1"/>
      <protection hidden="1"/>
    </xf>
  </cellXfs>
  <cellStyles count="3">
    <cellStyle name="Обычный" xfId="0" builtinId="0"/>
    <cellStyle name="Процентный" xfId="2" builtinId="5"/>
    <cellStyle name="Финансовый" xfId="1" builtinId="3"/>
  </cellStyles>
  <dxfs count="0"/>
  <tableStyles count="0" defaultTableStyle="TableStyleMedium2" defaultPivotStyle="PivotStyleLight16"/>
  <colors>
    <mruColors>
      <color rgb="FF060606"/>
      <color rgb="FFDE4B64"/>
      <color rgb="FF565656"/>
      <color rgb="FFDE4C64"/>
      <color rgb="FFE5C441"/>
      <color rgb="FF1C1F1F"/>
      <color rgb="FFFFD200"/>
      <color rgb="FFEBC23B"/>
      <color rgb="FFFFD100"/>
      <color rgb="FF00F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0</xdr:col>
      <xdr:colOff>304800</xdr:colOff>
      <xdr:row>23</xdr:row>
      <xdr:rowOff>30875</xdr:rowOff>
    </xdr:to>
    <xdr:sp macro="" textlink="">
      <xdr:nvSpPr>
        <xdr:cNvPr id="3" name="AutoShape 390">
          <a:extLst>
            <a:ext uri="{FF2B5EF4-FFF2-40B4-BE49-F238E27FC236}">
              <a16:creationId xmlns:a16="http://schemas.microsoft.com/office/drawing/2014/main" id="{24EF3AFE-54BE-1B41-9103-8195B090F041}"/>
            </a:ext>
          </a:extLst>
        </xdr:cNvPr>
        <xdr:cNvSpPr>
          <a:spLocks noChangeAspect="1" noChangeArrowheads="1"/>
        </xdr:cNvSpPr>
      </xdr:nvSpPr>
      <xdr:spPr bwMode="auto">
        <a:xfrm>
          <a:off x="0" y="15163800"/>
          <a:ext cx="304800" cy="297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304800</xdr:colOff>
      <xdr:row>45</xdr:row>
      <xdr:rowOff>302080</xdr:rowOff>
    </xdr:to>
    <xdr:sp macro="" textlink="">
      <xdr:nvSpPr>
        <xdr:cNvPr id="4" name="AutoShape 393">
          <a:extLst>
            <a:ext uri="{FF2B5EF4-FFF2-40B4-BE49-F238E27FC236}">
              <a16:creationId xmlns:a16="http://schemas.microsoft.com/office/drawing/2014/main" id="{6EB66483-81ED-B34F-9B91-A92F07E33CE7}"/>
            </a:ext>
          </a:extLst>
        </xdr:cNvPr>
        <xdr:cNvSpPr>
          <a:spLocks noChangeAspect="1" noChangeArrowheads="1"/>
        </xdr:cNvSpPr>
      </xdr:nvSpPr>
      <xdr:spPr bwMode="auto">
        <a:xfrm>
          <a:off x="0" y="23482300"/>
          <a:ext cx="304800" cy="3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555045</xdr:colOff>
      <xdr:row>46</xdr:row>
      <xdr:rowOff>191329</xdr:rowOff>
    </xdr:from>
    <xdr:to>
      <xdr:col>0</xdr:col>
      <xdr:colOff>2448246</xdr:colOff>
      <xdr:row>50</xdr:row>
      <xdr:rowOff>108850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DBA45E7-2BF1-254A-9C10-696496383C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91"/>
        <a:stretch/>
      </xdr:blipFill>
      <xdr:spPr>
        <a:xfrm>
          <a:off x="555045" y="40602729"/>
          <a:ext cx="1893201" cy="102242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46</xdr:row>
      <xdr:rowOff>0</xdr:rowOff>
    </xdr:from>
    <xdr:ext cx="304800" cy="302080"/>
    <xdr:sp macro="" textlink="">
      <xdr:nvSpPr>
        <xdr:cNvPr id="6" name="AutoShape 393">
          <a:extLst>
            <a:ext uri="{FF2B5EF4-FFF2-40B4-BE49-F238E27FC236}">
              <a16:creationId xmlns:a16="http://schemas.microsoft.com/office/drawing/2014/main" id="{C6A46A4E-AC95-724B-BCE7-71E6AC7C6416}"/>
            </a:ext>
          </a:extLst>
        </xdr:cNvPr>
        <xdr:cNvSpPr>
          <a:spLocks noChangeAspect="1" noChangeArrowheads="1"/>
        </xdr:cNvSpPr>
      </xdr:nvSpPr>
      <xdr:spPr bwMode="auto">
        <a:xfrm>
          <a:off x="0" y="37249100"/>
          <a:ext cx="304800" cy="3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227949</xdr:colOff>
      <xdr:row>19</xdr:row>
      <xdr:rowOff>32565</xdr:rowOff>
    </xdr:from>
    <xdr:to>
      <xdr:col>0</xdr:col>
      <xdr:colOff>2857500</xdr:colOff>
      <xdr:row>24</xdr:row>
      <xdr:rowOff>237718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31BE40F-48E0-BE4C-A70C-8F15AF5C1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949" y="25071770"/>
          <a:ext cx="2629551" cy="1504016"/>
        </a:xfrm>
        <a:prstGeom prst="rect">
          <a:avLst/>
        </a:prstGeom>
      </xdr:spPr>
    </xdr:pic>
    <xdr:clientData/>
  </xdr:twoCellAnchor>
  <xdr:twoCellAnchor editAs="oneCell">
    <xdr:from>
      <xdr:col>0</xdr:col>
      <xdr:colOff>285676</xdr:colOff>
      <xdr:row>26</xdr:row>
      <xdr:rowOff>114589</xdr:rowOff>
    </xdr:from>
    <xdr:to>
      <xdr:col>0</xdr:col>
      <xdr:colOff>2814205</xdr:colOff>
      <xdr:row>32</xdr:row>
      <xdr:rowOff>72159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B63E0FF-D7FD-F348-928F-C18A20268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676" y="26972203"/>
          <a:ext cx="2528529" cy="1516206"/>
        </a:xfrm>
        <a:prstGeom prst="rect">
          <a:avLst/>
        </a:prstGeom>
      </xdr:spPr>
    </xdr:pic>
    <xdr:clientData/>
  </xdr:twoCellAnchor>
  <xdr:twoCellAnchor editAs="oneCell">
    <xdr:from>
      <xdr:col>0</xdr:col>
      <xdr:colOff>276795</xdr:colOff>
      <xdr:row>33</xdr:row>
      <xdr:rowOff>16282</xdr:rowOff>
    </xdr:from>
    <xdr:to>
      <xdr:col>0</xdr:col>
      <xdr:colOff>2802759</xdr:colOff>
      <xdr:row>38</xdr:row>
      <xdr:rowOff>111098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4041725A-E9F7-8845-A301-0E6970354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795" y="30430592"/>
          <a:ext cx="2525964" cy="1605678"/>
        </a:xfrm>
        <a:prstGeom prst="rect">
          <a:avLst/>
        </a:prstGeom>
      </xdr:spPr>
    </xdr:pic>
    <xdr:clientData/>
  </xdr:twoCellAnchor>
  <xdr:twoCellAnchor editAs="oneCell">
    <xdr:from>
      <xdr:col>0</xdr:col>
      <xdr:colOff>139801</xdr:colOff>
      <xdr:row>39</xdr:row>
      <xdr:rowOff>76357</xdr:rowOff>
    </xdr:from>
    <xdr:to>
      <xdr:col>0</xdr:col>
      <xdr:colOff>2916837</xdr:colOff>
      <xdr:row>44</xdr:row>
      <xdr:rowOff>108778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3370EBD2-7D24-A446-B5FD-F8E9CC0C1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801" y="32264288"/>
          <a:ext cx="2777036" cy="1521387"/>
        </a:xfrm>
        <a:prstGeom prst="rect">
          <a:avLst/>
        </a:prstGeom>
      </xdr:spPr>
    </xdr:pic>
    <xdr:clientData/>
  </xdr:twoCellAnchor>
  <xdr:twoCellAnchor editAs="oneCell">
    <xdr:from>
      <xdr:col>0</xdr:col>
      <xdr:colOff>310690</xdr:colOff>
      <xdr:row>45</xdr:row>
      <xdr:rowOff>56270</xdr:rowOff>
    </xdr:from>
    <xdr:to>
      <xdr:col>0</xdr:col>
      <xdr:colOff>2667362</xdr:colOff>
      <xdr:row>45</xdr:row>
      <xdr:rowOff>1472045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4AED37C4-4F2F-8C4D-A26B-AE7632D01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0690" y="32239225"/>
          <a:ext cx="2356672" cy="14157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285395</xdr:colOff>
      <xdr:row>62</xdr:row>
      <xdr:rowOff>128430</xdr:rowOff>
    </xdr:from>
    <xdr:to>
      <xdr:col>0</xdr:col>
      <xdr:colOff>2681706</xdr:colOff>
      <xdr:row>67</xdr:row>
      <xdr:rowOff>502919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DB066CC5-1F2D-8E42-B92A-75F66225E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5395" y="43867230"/>
          <a:ext cx="2586811" cy="3320888"/>
        </a:xfrm>
        <a:prstGeom prst="rect">
          <a:avLst/>
        </a:prstGeom>
      </xdr:spPr>
    </xdr:pic>
    <xdr:clientData/>
  </xdr:twoCellAnchor>
  <xdr:twoCellAnchor editAs="oneCell">
    <xdr:from>
      <xdr:col>0</xdr:col>
      <xdr:colOff>627865</xdr:colOff>
      <xdr:row>74</xdr:row>
      <xdr:rowOff>28539</xdr:rowOff>
    </xdr:from>
    <xdr:to>
      <xdr:col>0</xdr:col>
      <xdr:colOff>2545561</xdr:colOff>
      <xdr:row>78</xdr:row>
      <xdr:rowOff>241119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8B6330A1-CCF9-B344-AD67-20DBF4A35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27865" y="49291839"/>
          <a:ext cx="1917696" cy="1279379"/>
        </a:xfrm>
        <a:prstGeom prst="rect">
          <a:avLst/>
        </a:prstGeom>
      </xdr:spPr>
    </xdr:pic>
    <xdr:clientData/>
  </xdr:twoCellAnchor>
  <xdr:twoCellAnchor editAs="oneCell">
    <xdr:from>
      <xdr:col>0</xdr:col>
      <xdr:colOff>642135</xdr:colOff>
      <xdr:row>79</xdr:row>
      <xdr:rowOff>57080</xdr:rowOff>
    </xdr:from>
    <xdr:to>
      <xdr:col>0</xdr:col>
      <xdr:colOff>2551668</xdr:colOff>
      <xdr:row>83</xdr:row>
      <xdr:rowOff>202719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13C95EEF-E965-4D48-801F-B7F872F84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42135" y="50653880"/>
          <a:ext cx="1909533" cy="1212440"/>
        </a:xfrm>
        <a:prstGeom prst="rect">
          <a:avLst/>
        </a:prstGeom>
      </xdr:spPr>
    </xdr:pic>
    <xdr:clientData/>
  </xdr:twoCellAnchor>
  <xdr:twoCellAnchor editAs="oneCell">
    <xdr:from>
      <xdr:col>0</xdr:col>
      <xdr:colOff>627865</xdr:colOff>
      <xdr:row>84</xdr:row>
      <xdr:rowOff>199776</xdr:rowOff>
    </xdr:from>
    <xdr:to>
      <xdr:col>0</xdr:col>
      <xdr:colOff>2536032</xdr:colOff>
      <xdr:row>88</xdr:row>
      <xdr:rowOff>120827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5C044839-88D1-4B4B-8C5E-8A2839F957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11323" b="6718"/>
        <a:stretch/>
      </xdr:blipFill>
      <xdr:spPr>
        <a:xfrm>
          <a:off x="627865" y="52130076"/>
          <a:ext cx="1908167" cy="1000554"/>
        </a:xfrm>
        <a:prstGeom prst="rect">
          <a:avLst/>
        </a:prstGeom>
      </xdr:spPr>
    </xdr:pic>
    <xdr:clientData/>
  </xdr:twoCellAnchor>
  <xdr:twoCellAnchor editAs="oneCell">
    <xdr:from>
      <xdr:col>0</xdr:col>
      <xdr:colOff>742023</xdr:colOff>
      <xdr:row>90</xdr:row>
      <xdr:rowOff>0</xdr:rowOff>
    </xdr:from>
    <xdr:to>
      <xdr:col>0</xdr:col>
      <xdr:colOff>2330542</xdr:colOff>
      <xdr:row>95</xdr:row>
      <xdr:rowOff>219415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F385F0EE-04FD-8B46-9B06-B525DB221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42023" y="53809900"/>
          <a:ext cx="1588519" cy="1552916"/>
        </a:xfrm>
        <a:prstGeom prst="rect">
          <a:avLst/>
        </a:prstGeom>
      </xdr:spPr>
    </xdr:pic>
    <xdr:clientData/>
  </xdr:twoCellAnchor>
  <xdr:twoCellAnchor editAs="oneCell">
    <xdr:from>
      <xdr:col>0</xdr:col>
      <xdr:colOff>713484</xdr:colOff>
      <xdr:row>96</xdr:row>
      <xdr:rowOff>18682</xdr:rowOff>
    </xdr:from>
    <xdr:to>
      <xdr:col>0</xdr:col>
      <xdr:colOff>2340226</xdr:colOff>
      <xdr:row>102</xdr:row>
      <xdr:rowOff>2231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451C29F-DB99-894E-B365-CCF1CAB48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3484" y="55428782"/>
          <a:ext cx="1626742" cy="1596449"/>
        </a:xfrm>
        <a:prstGeom prst="rect">
          <a:avLst/>
        </a:prstGeom>
      </xdr:spPr>
    </xdr:pic>
    <xdr:clientData/>
  </xdr:twoCellAnchor>
  <xdr:twoCellAnchor editAs="oneCell">
    <xdr:from>
      <xdr:col>0</xdr:col>
      <xdr:colOff>1141574</xdr:colOff>
      <xdr:row>68</xdr:row>
      <xdr:rowOff>28543</xdr:rowOff>
    </xdr:from>
    <xdr:to>
      <xdr:col>0</xdr:col>
      <xdr:colOff>2140450</xdr:colOff>
      <xdr:row>71</xdr:row>
      <xdr:rowOff>220262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32A995CE-46BE-2F44-A94F-9D9170B48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41574" y="47310643"/>
          <a:ext cx="998876" cy="1004519"/>
        </a:xfrm>
        <a:prstGeom prst="rect">
          <a:avLst/>
        </a:prstGeom>
      </xdr:spPr>
    </xdr:pic>
    <xdr:clientData/>
  </xdr:twoCellAnchor>
  <xdr:twoCellAnchor editAs="oneCell">
    <xdr:from>
      <xdr:col>0</xdr:col>
      <xdr:colOff>215287</xdr:colOff>
      <xdr:row>7</xdr:row>
      <xdr:rowOff>251956</xdr:rowOff>
    </xdr:from>
    <xdr:to>
      <xdr:col>0</xdr:col>
      <xdr:colOff>2918206</xdr:colOff>
      <xdr:row>7</xdr:row>
      <xdr:rowOff>2652889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CBAECF9-2C9E-614B-A97E-5E2BC37EA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5287" y="7124067"/>
          <a:ext cx="2702919" cy="2400933"/>
        </a:xfrm>
        <a:prstGeom prst="rect">
          <a:avLst/>
        </a:prstGeom>
      </xdr:spPr>
    </xdr:pic>
    <xdr:clientData/>
  </xdr:twoCellAnchor>
  <xdr:twoCellAnchor editAs="oneCell">
    <xdr:from>
      <xdr:col>0</xdr:col>
      <xdr:colOff>128426</xdr:colOff>
      <xdr:row>15</xdr:row>
      <xdr:rowOff>99888</xdr:rowOff>
    </xdr:from>
    <xdr:to>
      <xdr:col>1</xdr:col>
      <xdr:colOff>6333</xdr:colOff>
      <xdr:row>15</xdr:row>
      <xdr:rowOff>2855788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74CDCADA-8659-7D46-ABB7-79D1C41AF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8426" y="7351588"/>
          <a:ext cx="2857500" cy="2755900"/>
        </a:xfrm>
        <a:prstGeom prst="rect">
          <a:avLst/>
        </a:prstGeom>
      </xdr:spPr>
    </xdr:pic>
    <xdr:clientData/>
  </xdr:twoCellAnchor>
  <xdr:oneCellAnchor>
    <xdr:from>
      <xdr:col>0</xdr:col>
      <xdr:colOff>656405</xdr:colOff>
      <xdr:row>51</xdr:row>
      <xdr:rowOff>0</xdr:rowOff>
    </xdr:from>
    <xdr:ext cx="1916335" cy="1295463"/>
    <xdr:pic>
      <xdr:nvPicPr>
        <xdr:cNvPr id="34" name="Рисунок 33">
          <a:extLst>
            <a:ext uri="{FF2B5EF4-FFF2-40B4-BE49-F238E27FC236}">
              <a16:creationId xmlns:a16="http://schemas.microsoft.com/office/drawing/2014/main" id="{9F6B952B-65B3-6843-A0C1-B8CA1D9EA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6405" y="42498986"/>
          <a:ext cx="1916335" cy="1295463"/>
        </a:xfrm>
        <a:prstGeom prst="rect">
          <a:avLst/>
        </a:prstGeom>
      </xdr:spPr>
    </xdr:pic>
    <xdr:clientData/>
  </xdr:oneCellAnchor>
  <xdr:twoCellAnchor editAs="oneCell">
    <xdr:from>
      <xdr:col>0</xdr:col>
      <xdr:colOff>552173</xdr:colOff>
      <xdr:row>56</xdr:row>
      <xdr:rowOff>18406</xdr:rowOff>
    </xdr:from>
    <xdr:to>
      <xdr:col>0</xdr:col>
      <xdr:colOff>2540000</xdr:colOff>
      <xdr:row>60</xdr:row>
      <xdr:rowOff>216519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95860C24-F4A3-2C20-7B20-9829DED42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52173" y="42517392"/>
          <a:ext cx="1987827" cy="12288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458047</xdr:colOff>
      <xdr:row>2</xdr:row>
      <xdr:rowOff>14868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A2313A34-B2C7-C05A-4AAF-AFC674062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18963284" cy="4277397"/>
        </a:xfrm>
        <a:prstGeom prst="rect">
          <a:avLst/>
        </a:prstGeom>
      </xdr:spPr>
    </xdr:pic>
    <xdr:clientData/>
  </xdr:twoCellAnchor>
  <xdr:oneCellAnchor>
    <xdr:from>
      <xdr:col>0</xdr:col>
      <xdr:colOff>300133</xdr:colOff>
      <xdr:row>16</xdr:row>
      <xdr:rowOff>319183</xdr:rowOff>
    </xdr:from>
    <xdr:ext cx="2481167" cy="2381391"/>
    <xdr:pic>
      <xdr:nvPicPr>
        <xdr:cNvPr id="35" name="Рисунок 34">
          <a:extLst>
            <a:ext uri="{FF2B5EF4-FFF2-40B4-BE49-F238E27FC236}">
              <a16:creationId xmlns:a16="http://schemas.microsoft.com/office/drawing/2014/main" id="{F2FC56AF-40DC-3D46-AE3F-037297186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0133" y="18886583"/>
          <a:ext cx="2481167" cy="2381391"/>
        </a:xfrm>
        <a:prstGeom prst="rect">
          <a:avLst/>
        </a:prstGeom>
      </xdr:spPr>
    </xdr:pic>
    <xdr:clientData/>
  </xdr:oneCellAnchor>
  <xdr:twoCellAnchor editAs="oneCell">
    <xdr:from>
      <xdr:col>0</xdr:col>
      <xdr:colOff>266700</xdr:colOff>
      <xdr:row>17</xdr:row>
      <xdr:rowOff>203200</xdr:rowOff>
    </xdr:from>
    <xdr:to>
      <xdr:col>0</xdr:col>
      <xdr:colOff>2806700</xdr:colOff>
      <xdr:row>17</xdr:row>
      <xdr:rowOff>2743200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37902658-4974-0CAF-D27F-9307CC3F3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66700" y="21704300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360795</xdr:colOff>
      <xdr:row>9</xdr:row>
      <xdr:rowOff>331933</xdr:rowOff>
    </xdr:from>
    <xdr:to>
      <xdr:col>0</xdr:col>
      <xdr:colOff>2756477</xdr:colOff>
      <xdr:row>14</xdr:row>
      <xdr:rowOff>254925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62BD390-EBC2-F397-D3D8-31F67E536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0795" y="13046874"/>
          <a:ext cx="2395682" cy="2343463"/>
        </a:xfrm>
        <a:prstGeom prst="rect">
          <a:avLst/>
        </a:prstGeom>
      </xdr:spPr>
    </xdr:pic>
    <xdr:clientData/>
  </xdr:twoCellAnchor>
  <xdr:twoCellAnchor editAs="oneCell">
    <xdr:from>
      <xdr:col>0</xdr:col>
      <xdr:colOff>57727</xdr:colOff>
      <xdr:row>8</xdr:row>
      <xdr:rowOff>245341</xdr:rowOff>
    </xdr:from>
    <xdr:to>
      <xdr:col>1</xdr:col>
      <xdr:colOff>74909</xdr:colOff>
      <xdr:row>8</xdr:row>
      <xdr:rowOff>2742046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A9FCD87-FC2C-6F1C-D196-5018FF782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727" y="10015682"/>
          <a:ext cx="3091159" cy="2496705"/>
        </a:xfrm>
        <a:prstGeom prst="rect">
          <a:avLst/>
        </a:prstGeom>
      </xdr:spPr>
    </xdr:pic>
    <xdr:clientData/>
  </xdr:twoCellAnchor>
  <xdr:twoCellAnchor editAs="oneCell">
    <xdr:from>
      <xdr:col>1</xdr:col>
      <xdr:colOff>9417093</xdr:colOff>
      <xdr:row>8</xdr:row>
      <xdr:rowOff>773622</xdr:rowOff>
    </xdr:from>
    <xdr:to>
      <xdr:col>3</xdr:col>
      <xdr:colOff>323893</xdr:colOff>
      <xdr:row>8</xdr:row>
      <xdr:rowOff>1383222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31B6C1B9-95B1-16FD-7901-B8D342D9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494975" y="10560093"/>
          <a:ext cx="18288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9338735</xdr:colOff>
      <xdr:row>8</xdr:row>
      <xdr:rowOff>2904068</xdr:rowOff>
    </xdr:from>
    <xdr:to>
      <xdr:col>3</xdr:col>
      <xdr:colOff>245535</xdr:colOff>
      <xdr:row>10</xdr:row>
      <xdr:rowOff>14112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424F871-44CE-A240-B324-BAD35C18A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416617" y="12690539"/>
          <a:ext cx="1828800" cy="606279"/>
        </a:xfrm>
        <a:prstGeom prst="rect">
          <a:avLst/>
        </a:prstGeom>
      </xdr:spPr>
    </xdr:pic>
    <xdr:clientData/>
  </xdr:twoCellAnchor>
  <xdr:twoCellAnchor editAs="oneCell">
    <xdr:from>
      <xdr:col>1</xdr:col>
      <xdr:colOff>7826023</xdr:colOff>
      <xdr:row>19</xdr:row>
      <xdr:rowOff>206023</xdr:rowOff>
    </xdr:from>
    <xdr:to>
      <xdr:col>1</xdr:col>
      <xdr:colOff>9129890</xdr:colOff>
      <xdr:row>21</xdr:row>
      <xdr:rowOff>104423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1A86C3AF-AD1E-424D-A6B8-79A3E951C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902245" y="25239134"/>
          <a:ext cx="1303867" cy="4346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  <pageSetUpPr fitToPage="1"/>
  </sheetPr>
  <dimension ref="A1:J107"/>
  <sheetViews>
    <sheetView tabSelected="1" view="pageBreakPreview" zoomScale="85" zoomScaleNormal="58" zoomScaleSheetLayoutView="85" workbookViewId="0">
      <selection activeCell="O4" sqref="O4"/>
    </sheetView>
  </sheetViews>
  <sheetFormatPr baseColWidth="10" defaultColWidth="8.5" defaultRowHeight="17" x14ac:dyDescent="0.2"/>
  <cols>
    <col min="1" max="1" width="40.33203125" style="3" customWidth="1"/>
    <col min="2" max="2" width="132" style="3" customWidth="1"/>
    <col min="3" max="3" width="11.33203125" style="3" customWidth="1"/>
    <col min="4" max="4" width="15.5" style="3" customWidth="1"/>
    <col min="5" max="5" width="22" style="3" customWidth="1"/>
    <col min="6" max="6" width="22" style="3" hidden="1" customWidth="1"/>
    <col min="7" max="7" width="22" style="3" customWidth="1"/>
    <col min="8" max="8" width="22" style="3" hidden="1" customWidth="1"/>
    <col min="9" max="9" width="22" style="3" customWidth="1"/>
    <col min="10" max="10" width="21" style="3" customWidth="1"/>
    <col min="11" max="16384" width="8.5" style="3"/>
  </cols>
  <sheetData>
    <row r="1" spans="1:10" ht="287" customHeight="1" thickBot="1" x14ac:dyDescent="0.25">
      <c r="A1" s="169"/>
      <c r="B1" s="169"/>
      <c r="C1" s="169"/>
      <c r="D1" s="169"/>
      <c r="E1" s="169"/>
      <c r="F1" s="169"/>
      <c r="G1" s="169"/>
      <c r="H1" s="169"/>
      <c r="I1" s="169"/>
      <c r="J1" s="169"/>
    </row>
    <row r="2" spans="1:10" ht="48" customHeight="1" x14ac:dyDescent="0.2">
      <c r="A2" s="138"/>
      <c r="B2" s="139"/>
      <c r="C2" s="139"/>
      <c r="D2" s="139"/>
      <c r="E2" s="139"/>
      <c r="F2" s="139"/>
      <c r="G2" s="139"/>
      <c r="H2" s="139"/>
      <c r="I2" s="139"/>
      <c r="J2" s="140"/>
    </row>
    <row r="3" spans="1:10" ht="31" customHeight="1" x14ac:dyDescent="0.2">
      <c r="A3" s="172" t="s">
        <v>192</v>
      </c>
      <c r="B3" s="173"/>
      <c r="C3" s="173"/>
      <c r="D3" s="173"/>
      <c r="E3" s="173"/>
      <c r="F3" s="173"/>
      <c r="G3" s="173"/>
      <c r="H3" s="173"/>
      <c r="I3" s="173"/>
      <c r="J3" s="174"/>
    </row>
    <row r="4" spans="1:10" ht="31" customHeight="1" x14ac:dyDescent="0.2">
      <c r="A4" s="170" t="s">
        <v>168</v>
      </c>
      <c r="B4" s="171"/>
      <c r="C4" s="171"/>
      <c r="D4" s="171"/>
      <c r="E4" s="171"/>
      <c r="F4" s="171"/>
      <c r="G4" s="171"/>
      <c r="H4" s="171"/>
      <c r="I4" s="10"/>
      <c r="J4" s="11">
        <f>IF(SUM($H:$H)&lt;=Настройки!$C$3,Настройки!$D$3,IF(SUM($H:$H)&lt;=Настройки!$C$4,Настройки!$D$4,IF(SUM($H:$H)&lt;=Настройки!$C$5,Настройки!$D$5,IF(SUM($H:$H)&lt;=Настройки!$C$6,Настройки!$D$6,IF(SUM($H:$H)&lt;=Настройки!$C$7,Настройки!$D$7,IF(SUM($H:$H)&lt;=Настройки!$C$8,Настройки!$D$8,Настройки!$D$9))))))</f>
        <v>0.33</v>
      </c>
    </row>
    <row r="5" spans="1:10" ht="31" customHeight="1" thickBot="1" x14ac:dyDescent="0.25">
      <c r="A5" s="170" t="s">
        <v>193</v>
      </c>
      <c r="B5" s="171"/>
      <c r="C5" s="171"/>
      <c r="D5" s="171"/>
      <c r="E5" s="171"/>
      <c r="F5" s="171"/>
      <c r="G5" s="171"/>
      <c r="H5" s="171"/>
      <c r="I5" s="10"/>
      <c r="J5" s="11">
        <f>IF(SUM($H:$H)&lt;=Настройки!$C$3,Настройки!$E$3,IF(SUM($H:$H)&lt;=Настройки!$C$4,Настройки!$E$4,IF(SUM($H:$H)&lt;=Настройки!$C$5,Настройки!$E$5,IF(SUM($H:$H)&lt;=Настройки!$C$6,Настройки!$E$6,IF(SUM($H:$H)&lt;=Настройки!$C$7,Настройки!$E$7,IF(SUM($H:$H)&lt;=Настройки!$C$8,Настройки!$E$8,Настройки!$E$9))))))</f>
        <v>0.38</v>
      </c>
    </row>
    <row r="6" spans="1:10" ht="64" customHeight="1" thickBot="1" x14ac:dyDescent="0.25">
      <c r="A6" s="12"/>
      <c r="B6" s="16" t="s">
        <v>0</v>
      </c>
      <c r="C6" s="13" t="s">
        <v>63</v>
      </c>
      <c r="D6" s="14" t="s">
        <v>175</v>
      </c>
      <c r="E6" s="14" t="s">
        <v>1</v>
      </c>
      <c r="F6" s="14" t="s">
        <v>169</v>
      </c>
      <c r="G6" s="17" t="s">
        <v>149</v>
      </c>
      <c r="H6" s="18" t="s">
        <v>170</v>
      </c>
      <c r="I6" s="18" t="s">
        <v>150</v>
      </c>
      <c r="J6" s="15" t="s">
        <v>146</v>
      </c>
    </row>
    <row r="7" spans="1:10" ht="49" customHeight="1" thickBot="1" x14ac:dyDescent="0.25">
      <c r="A7" s="144" t="s">
        <v>179</v>
      </c>
      <c r="B7" s="145"/>
      <c r="C7" s="145"/>
      <c r="D7" s="145"/>
      <c r="E7" s="145"/>
      <c r="F7" s="145"/>
      <c r="G7" s="145"/>
      <c r="H7" s="145"/>
      <c r="I7" s="145"/>
      <c r="J7" s="146"/>
    </row>
    <row r="8" spans="1:10" ht="230" customHeight="1" thickBot="1" x14ac:dyDescent="0.25">
      <c r="A8" s="4"/>
      <c r="B8" s="19" t="s">
        <v>174</v>
      </c>
      <c r="C8" s="20" t="s">
        <v>145</v>
      </c>
      <c r="D8" s="20">
        <v>20990</v>
      </c>
      <c r="E8" s="21">
        <f>IF(SUM($H:$H)&lt;=Настройки!$C$3,ROUNDDOWN(D8-(D8*Настройки!$D$3),-1),ROUNDDOWN(D8-(D8*$J$4),-1))</f>
        <v>14060</v>
      </c>
      <c r="F8" s="21">
        <f xml:space="preserve"> ROUNDDOWN(D8-(D8*Настройки!$D$3),-1)</f>
        <v>14060</v>
      </c>
      <c r="G8" s="22"/>
      <c r="H8" s="23">
        <f>F8*G8</f>
        <v>0</v>
      </c>
      <c r="I8" s="24">
        <f>IF(SUM($H:$H)&lt;=Настройки!$C$3,H8,E8*G8)</f>
        <v>0</v>
      </c>
      <c r="J8" s="25">
        <f t="shared" ref="J8:J18" si="0">(D8-E8)*G8</f>
        <v>0</v>
      </c>
    </row>
    <row r="9" spans="1:10" ht="230" customHeight="1" thickBot="1" x14ac:dyDescent="0.25">
      <c r="A9" s="116"/>
      <c r="B9" s="121" t="s">
        <v>190</v>
      </c>
      <c r="C9" s="122" t="s">
        <v>180</v>
      </c>
      <c r="D9" s="135">
        <v>8390</v>
      </c>
      <c r="E9" s="123">
        <f>IF(SUM($H:$H)&lt;=Настройки!$C$3,ROUNDDOWN(D9-(D9*Настройки!$E$3),-1),ROUNDDOWN(D9-(D9*$J$5),-1))</f>
        <v>5200</v>
      </c>
      <c r="F9" s="123">
        <f xml:space="preserve"> ROUNDDOWN(D9-(D9*Настройки!$D$3),-1)</f>
        <v>5620</v>
      </c>
      <c r="G9" s="124"/>
      <c r="H9" s="125">
        <f>F9*G9</f>
        <v>0</v>
      </c>
      <c r="I9" s="126">
        <f>IF(SUM($H:$H)&lt;=Настройки!$C$3,H9,E9*G9)</f>
        <v>0</v>
      </c>
      <c r="J9" s="127">
        <f t="shared" si="0"/>
        <v>0</v>
      </c>
    </row>
    <row r="10" spans="1:10" ht="45" customHeight="1" x14ac:dyDescent="0.2">
      <c r="A10" s="129"/>
      <c r="B10" s="58" t="s">
        <v>191</v>
      </c>
      <c r="C10" s="132"/>
      <c r="D10" s="50"/>
      <c r="E10" s="52"/>
      <c r="F10" s="52"/>
      <c r="G10" s="133"/>
      <c r="H10" s="53"/>
      <c r="I10" s="53"/>
      <c r="J10" s="55"/>
    </row>
    <row r="11" spans="1:10" ht="37" customHeight="1" x14ac:dyDescent="0.2">
      <c r="A11" s="130"/>
      <c r="B11" s="33" t="s">
        <v>3</v>
      </c>
      <c r="C11" s="56" t="s">
        <v>181</v>
      </c>
      <c r="D11" s="136">
        <v>9440</v>
      </c>
      <c r="E11" s="35">
        <f>IF(SUM($H:$H)&lt;=Настройки!$C$3,ROUNDDOWN(D11-(D11*Настройки!$E$3),-1),ROUNDDOWN(D11-(D11*$J$5),-1))</f>
        <v>5850</v>
      </c>
      <c r="F11" s="35">
        <f xml:space="preserve"> ROUNDDOWN(D11-(D11*Настройки!$D$3),-1)</f>
        <v>6320</v>
      </c>
      <c r="G11" s="36"/>
      <c r="H11" s="37">
        <f>F11*G11</f>
        <v>0</v>
      </c>
      <c r="I11" s="37">
        <f>IF(SUM($H:$H)&lt;=Настройки!$C$3,H11,E11*G11)</f>
        <v>0</v>
      </c>
      <c r="J11" s="39">
        <f t="shared" ref="J11:J14" si="1">(D11-E11)*G11</f>
        <v>0</v>
      </c>
    </row>
    <row r="12" spans="1:10" ht="37" customHeight="1" x14ac:dyDescent="0.2">
      <c r="A12" s="130"/>
      <c r="B12" s="33" t="s">
        <v>28</v>
      </c>
      <c r="C12" s="56" t="s">
        <v>185</v>
      </c>
      <c r="D12" s="136">
        <v>9965</v>
      </c>
      <c r="E12" s="35">
        <f>IF(SUM($H:$H)&lt;=Настройки!$C$3,ROUNDDOWN(D12-(D12*Настройки!$E$3),-1),ROUNDDOWN(D12-(D12*$J$5),-1))</f>
        <v>6170</v>
      </c>
      <c r="F12" s="35">
        <f xml:space="preserve"> ROUNDDOWN(D12-(D12*Настройки!$D$3),-1)</f>
        <v>6670</v>
      </c>
      <c r="G12" s="36"/>
      <c r="H12" s="37">
        <f>F12*G12</f>
        <v>0</v>
      </c>
      <c r="I12" s="37">
        <f>IF(SUM($H:$H)&lt;=Настройки!$C$3,H12,E12*G12)</f>
        <v>0</v>
      </c>
      <c r="J12" s="39">
        <f t="shared" ref="J12:J13" si="2">(D12-E12)*G12</f>
        <v>0</v>
      </c>
    </row>
    <row r="13" spans="1:10" ht="37" customHeight="1" x14ac:dyDescent="0.2">
      <c r="A13" s="130"/>
      <c r="B13" s="33" t="s">
        <v>40</v>
      </c>
      <c r="C13" s="56" t="s">
        <v>186</v>
      </c>
      <c r="D13" s="136">
        <v>9965</v>
      </c>
      <c r="E13" s="35">
        <f>IF(SUM($H:$H)&lt;=Настройки!$C$3,ROUNDDOWN(D13-(D13*Настройки!$E$3),-1),ROUNDDOWN(D13-(D13*$J$5),-1))</f>
        <v>6170</v>
      </c>
      <c r="F13" s="35">
        <f xml:space="preserve"> ROUNDDOWN(D13-(D13*Настройки!$D$3),-1)</f>
        <v>6670</v>
      </c>
      <c r="G13" s="36"/>
      <c r="H13" s="37">
        <f>F13*G13</f>
        <v>0</v>
      </c>
      <c r="I13" s="37">
        <f>IF(SUM($H:$H)&lt;=Настройки!$C$3,H13,E13*G13)</f>
        <v>0</v>
      </c>
      <c r="J13" s="39">
        <f t="shared" si="2"/>
        <v>0</v>
      </c>
    </row>
    <row r="14" spans="1:10" ht="37" customHeight="1" x14ac:dyDescent="0.2">
      <c r="A14" s="130"/>
      <c r="B14" s="33" t="s">
        <v>4</v>
      </c>
      <c r="C14" s="56" t="s">
        <v>187</v>
      </c>
      <c r="D14" s="136">
        <v>9965</v>
      </c>
      <c r="E14" s="35">
        <f>IF(SUM($H:$H)&lt;=Настройки!$C$3,ROUNDDOWN(D14-(D14*Настройки!$E$3),-1),ROUNDDOWN(D14-(D14*$J$5),-1))</f>
        <v>6170</v>
      </c>
      <c r="F14" s="35">
        <f xml:space="preserve"> ROUNDDOWN(D14-(D14*Настройки!$D$3),-1)</f>
        <v>6670</v>
      </c>
      <c r="G14" s="36"/>
      <c r="H14" s="37">
        <f>F14*G14</f>
        <v>0</v>
      </c>
      <c r="I14" s="37">
        <f>IF(SUM($H:$H)&lt;=Настройки!$C$3,H14,E14*G14)</f>
        <v>0</v>
      </c>
      <c r="J14" s="39">
        <f t="shared" si="1"/>
        <v>0</v>
      </c>
    </row>
    <row r="15" spans="1:10" ht="37" customHeight="1" thickBot="1" x14ac:dyDescent="0.25">
      <c r="A15" s="131"/>
      <c r="B15" s="59" t="s">
        <v>29</v>
      </c>
      <c r="C15" s="60" t="s">
        <v>188</v>
      </c>
      <c r="D15" s="69">
        <v>9965</v>
      </c>
      <c r="E15" s="62">
        <f>IF(SUM($H:$H)&lt;=Настройки!$C$3,ROUNDDOWN(D15-(D15*Настройки!$E$3),-1),ROUNDDOWN(D15-(D15*$J$5),-1))</f>
        <v>6170</v>
      </c>
      <c r="F15" s="62">
        <f xml:space="preserve"> ROUNDDOWN(D15-(D15*Настройки!$D$3),-1)</f>
        <v>6670</v>
      </c>
      <c r="G15" s="134"/>
      <c r="H15" s="64">
        <f>F15*G15</f>
        <v>0</v>
      </c>
      <c r="I15" s="64">
        <f>IF(SUM($H:$H)&lt;=Настройки!$C$3,H15,E15*G15)</f>
        <v>0</v>
      </c>
      <c r="J15" s="66">
        <f t="shared" si="0"/>
        <v>0</v>
      </c>
    </row>
    <row r="16" spans="1:10" ht="231" customHeight="1" thickBot="1" x14ac:dyDescent="0.25">
      <c r="A16" s="115"/>
      <c r="B16" s="128" t="s">
        <v>178</v>
      </c>
      <c r="C16" s="69" t="s">
        <v>151</v>
      </c>
      <c r="D16" s="69">
        <v>5660</v>
      </c>
      <c r="E16" s="70">
        <f>IF(SUM($H:$H)&lt;=Настройки!$C$3,ROUNDDOWN(D16-(D16*Настройки!$D$3),-1),ROUNDDOWN(D16-(D16*$J$4),-1))</f>
        <v>3790</v>
      </c>
      <c r="F16" s="70">
        <f xml:space="preserve"> ROUNDDOWN(D16-(D16*Настройки!$D$3),-1)</f>
        <v>3790</v>
      </c>
      <c r="G16" s="117"/>
      <c r="H16" s="118">
        <f t="shared" ref="H16:H18" si="3">F16*G16</f>
        <v>0</v>
      </c>
      <c r="I16" s="119">
        <f>IF(SUM($H:$H)&lt;=Настройки!$C$3,H16,E16*G16)</f>
        <v>0</v>
      </c>
      <c r="J16" s="120">
        <f t="shared" si="0"/>
        <v>0</v>
      </c>
    </row>
    <row r="17" spans="1:10" ht="231" customHeight="1" thickBot="1" x14ac:dyDescent="0.25">
      <c r="A17" s="4"/>
      <c r="B17" s="19" t="s">
        <v>182</v>
      </c>
      <c r="C17" s="20" t="s">
        <v>152</v>
      </c>
      <c r="D17" s="137">
        <v>1565</v>
      </c>
      <c r="E17" s="21">
        <f>IF(SUM($H:$H)&lt;=Настройки!$C$3,ROUNDDOWN(D17-(D17*Настройки!$E$3),-1),ROUNDDOWN(D17-(D17*$J$5),-1))</f>
        <v>970</v>
      </c>
      <c r="F17" s="21">
        <f xml:space="preserve"> ROUNDDOWN(D17-(D17*Настройки!$D$3),-1)</f>
        <v>1040</v>
      </c>
      <c r="G17" s="22"/>
      <c r="H17" s="23">
        <f t="shared" ref="H17" si="4">F17*G17</f>
        <v>0</v>
      </c>
      <c r="I17" s="24">
        <f>IF(SUM($H:$H)&lt;=Настройки!$C$3,H17,E17*G17)</f>
        <v>0</v>
      </c>
      <c r="J17" s="25">
        <f t="shared" si="0"/>
        <v>0</v>
      </c>
    </row>
    <row r="18" spans="1:10" ht="230" customHeight="1" thickBot="1" x14ac:dyDescent="0.25">
      <c r="A18" s="4"/>
      <c r="B18" s="19" t="s">
        <v>183</v>
      </c>
      <c r="C18" s="20" t="s">
        <v>184</v>
      </c>
      <c r="D18" s="137">
        <v>1040</v>
      </c>
      <c r="E18" s="21">
        <f>IF(SUM($H:$H)&lt;=Настройки!$C$3,ROUNDDOWN(D18-(D18*Настройки!$E$3),-1),ROUNDDOWN(D18-(D18*$J$5),-1))</f>
        <v>640</v>
      </c>
      <c r="F18" s="21">
        <f xml:space="preserve"> ROUNDDOWN(D18-(D18*Настройки!$D$3),-1)</f>
        <v>690</v>
      </c>
      <c r="G18" s="22"/>
      <c r="H18" s="23">
        <f t="shared" si="3"/>
        <v>0</v>
      </c>
      <c r="I18" s="24">
        <f>IF(SUM($H:$H)&lt;=Настройки!$C$3,H18,E18*G18)</f>
        <v>0</v>
      </c>
      <c r="J18" s="25">
        <f t="shared" si="0"/>
        <v>0</v>
      </c>
    </row>
    <row r="19" spans="1:10" ht="49" customHeight="1" thickBot="1" x14ac:dyDescent="0.25">
      <c r="A19" s="159" t="s">
        <v>176</v>
      </c>
      <c r="B19" s="160"/>
      <c r="C19" s="160"/>
      <c r="D19" s="160"/>
      <c r="E19" s="160"/>
      <c r="F19" s="160"/>
      <c r="G19" s="160"/>
      <c r="H19" s="160"/>
      <c r="I19" s="160"/>
      <c r="J19" s="161"/>
    </row>
    <row r="20" spans="1:10" ht="21" customHeight="1" x14ac:dyDescent="0.2">
      <c r="A20" s="147"/>
      <c r="B20" s="26" t="s">
        <v>141</v>
      </c>
      <c r="C20" s="27"/>
      <c r="D20" s="28"/>
      <c r="E20" s="28"/>
      <c r="F20" s="28"/>
      <c r="G20" s="29"/>
      <c r="H20" s="30"/>
      <c r="I20" s="31"/>
      <c r="J20" s="32"/>
    </row>
    <row r="21" spans="1:10" ht="21" customHeight="1" x14ac:dyDescent="0.2">
      <c r="A21" s="148"/>
      <c r="B21" s="33" t="s">
        <v>64</v>
      </c>
      <c r="C21" s="34" t="s">
        <v>59</v>
      </c>
      <c r="D21" s="34">
        <v>6080</v>
      </c>
      <c r="E21" s="35">
        <f>IF(SUM($H:$H)&lt;=Настройки!$C$3,ROUNDDOWN(D21-(D21*Настройки!$E$3),-1),ROUNDDOWN(D21-(D21*$J$5),-1))</f>
        <v>3760</v>
      </c>
      <c r="F21" s="35">
        <f xml:space="preserve"> ROUNDDOWN(D21-(D21*Настройки!$D$3),-1)</f>
        <v>4070</v>
      </c>
      <c r="G21" s="36"/>
      <c r="H21" s="37">
        <f t="shared" ref="H21:H26" si="5">F21*G21</f>
        <v>0</v>
      </c>
      <c r="I21" s="38">
        <f>IF(SUM($H:$H)&lt;=Настройки!$C$3,H21,E21*G21)</f>
        <v>0</v>
      </c>
      <c r="J21" s="39">
        <f t="shared" ref="J21:J26" si="6">(D21-E21)*G21</f>
        <v>0</v>
      </c>
    </row>
    <row r="22" spans="1:10" ht="21" customHeight="1" x14ac:dyDescent="0.2">
      <c r="A22" s="148"/>
      <c r="B22" s="33" t="s">
        <v>65</v>
      </c>
      <c r="C22" s="34" t="s">
        <v>41</v>
      </c>
      <c r="D22" s="34">
        <v>7130</v>
      </c>
      <c r="E22" s="35">
        <f>IF(SUM($H:$H)&lt;=Настройки!$C$3,ROUNDDOWN(D22-(D22*Настройки!$D$3),-1),ROUNDDOWN(D22-(D22*$J$4),-1))</f>
        <v>4770</v>
      </c>
      <c r="F22" s="35">
        <f xml:space="preserve"> ROUNDDOWN(D22-(D22*Настройки!$D$3),-1)</f>
        <v>4770</v>
      </c>
      <c r="G22" s="40"/>
      <c r="H22" s="37">
        <f t="shared" si="5"/>
        <v>0</v>
      </c>
      <c r="I22" s="38">
        <f>IF(SUM($H:$H)&lt;=Настройки!$C$3,H22,E22*G22)</f>
        <v>0</v>
      </c>
      <c r="J22" s="39">
        <f t="shared" si="6"/>
        <v>0</v>
      </c>
    </row>
    <row r="23" spans="1:10" ht="21" customHeight="1" x14ac:dyDescent="0.2">
      <c r="A23" s="148"/>
      <c r="B23" s="33" t="s">
        <v>66</v>
      </c>
      <c r="C23" s="34" t="s">
        <v>42</v>
      </c>
      <c r="D23" s="34">
        <v>7130</v>
      </c>
      <c r="E23" s="35">
        <f>IF(SUM($H:$H)&lt;=Настройки!$C$3,ROUNDDOWN(D23-(D23*Настройки!$D$3),-1),ROUNDDOWN(D23-(D23*$J$4),-1))</f>
        <v>4770</v>
      </c>
      <c r="F23" s="35">
        <f xml:space="preserve"> ROUNDDOWN(D23-(D23*Настройки!$D$3),-1)</f>
        <v>4770</v>
      </c>
      <c r="G23" s="40"/>
      <c r="H23" s="37">
        <f t="shared" si="5"/>
        <v>0</v>
      </c>
      <c r="I23" s="38">
        <f>IF(SUM($H:$H)&lt;=Настройки!$C$3,H23,E23*G23)</f>
        <v>0</v>
      </c>
      <c r="J23" s="39">
        <f t="shared" si="6"/>
        <v>0</v>
      </c>
    </row>
    <row r="24" spans="1:10" ht="21" customHeight="1" x14ac:dyDescent="0.2">
      <c r="A24" s="148"/>
      <c r="B24" s="33" t="s">
        <v>67</v>
      </c>
      <c r="C24" s="34" t="s">
        <v>43</v>
      </c>
      <c r="D24" s="34">
        <v>7130</v>
      </c>
      <c r="E24" s="35">
        <f>IF(SUM($H:$H)&lt;=Настройки!$C$3,ROUNDDOWN(D24-(D24*Настройки!$D$3),-1),ROUNDDOWN(D24-(D24*$J$4),-1))</f>
        <v>4770</v>
      </c>
      <c r="F24" s="35">
        <f xml:space="preserve"> ROUNDDOWN(D24-(D24*Настройки!$D$3),-1)</f>
        <v>4770</v>
      </c>
      <c r="G24" s="40"/>
      <c r="H24" s="37">
        <f t="shared" si="5"/>
        <v>0</v>
      </c>
      <c r="I24" s="38">
        <f>IF(SUM($H:$H)&lt;=Настройки!$C$3,H24,E24*G24)</f>
        <v>0</v>
      </c>
      <c r="J24" s="39">
        <f t="shared" si="6"/>
        <v>0</v>
      </c>
    </row>
    <row r="25" spans="1:10" ht="21" customHeight="1" x14ac:dyDescent="0.2">
      <c r="A25" s="148"/>
      <c r="B25" s="33" t="s">
        <v>68</v>
      </c>
      <c r="C25" s="34" t="s">
        <v>44</v>
      </c>
      <c r="D25" s="34">
        <v>7130</v>
      </c>
      <c r="E25" s="35">
        <f>IF(SUM($H:$H)&lt;=Настройки!$C$3,ROUNDDOWN(D25-(D25*Настройки!$D$3),-1),ROUNDDOWN(D25-(D25*$J$4),-1))</f>
        <v>4770</v>
      </c>
      <c r="F25" s="35">
        <f xml:space="preserve"> ROUNDDOWN(D25-(D25*Настройки!$D$3),-1)</f>
        <v>4770</v>
      </c>
      <c r="G25" s="40"/>
      <c r="H25" s="37">
        <f t="shared" si="5"/>
        <v>0</v>
      </c>
      <c r="I25" s="38">
        <f>IF(SUM($H:$H)&lt;=Настройки!$C$3,H25,E25*G25)</f>
        <v>0</v>
      </c>
      <c r="J25" s="39">
        <f t="shared" si="6"/>
        <v>0</v>
      </c>
    </row>
    <row r="26" spans="1:10" ht="21" thickBot="1" x14ac:dyDescent="0.25">
      <c r="A26" s="149"/>
      <c r="B26" s="41" t="s">
        <v>69</v>
      </c>
      <c r="C26" s="42" t="s">
        <v>45</v>
      </c>
      <c r="D26" s="42">
        <v>7130</v>
      </c>
      <c r="E26" s="43">
        <f>IF(SUM($H:$H)&lt;=Настройки!$C$3,ROUNDDOWN(D26-(D26*Настройки!$D$3),-1),ROUNDDOWN(D26-(D26*$J$4),-1))</f>
        <v>4770</v>
      </c>
      <c r="F26" s="43">
        <f xml:space="preserve"> ROUNDDOWN(D26-(D26*Настройки!$D$3),-1)</f>
        <v>4770</v>
      </c>
      <c r="G26" s="44"/>
      <c r="H26" s="45">
        <f t="shared" si="5"/>
        <v>0</v>
      </c>
      <c r="I26" s="46">
        <f>IF(SUM($H:$H)&lt;=Настройки!$C$3,H26,E26*G26)</f>
        <v>0</v>
      </c>
      <c r="J26" s="47">
        <f t="shared" si="6"/>
        <v>0</v>
      </c>
    </row>
    <row r="27" spans="1:10" ht="21" customHeight="1" x14ac:dyDescent="0.2">
      <c r="A27" s="147"/>
      <c r="B27" s="48" t="s">
        <v>142</v>
      </c>
      <c r="C27" s="49"/>
      <c r="D27" s="51"/>
      <c r="E27" s="52"/>
      <c r="F27" s="52"/>
      <c r="G27" s="29"/>
      <c r="H27" s="53"/>
      <c r="I27" s="54"/>
      <c r="J27" s="55"/>
    </row>
    <row r="28" spans="1:10" ht="21" customHeight="1" x14ac:dyDescent="0.2">
      <c r="A28" s="148"/>
      <c r="B28" s="33" t="s">
        <v>70</v>
      </c>
      <c r="C28" s="56" t="s">
        <v>58</v>
      </c>
      <c r="D28" s="34">
        <v>6080</v>
      </c>
      <c r="E28" s="35">
        <f>IF(SUM($H:$H)&lt;=Настройки!$C$3,ROUNDDOWN(D28-(D28*Настройки!$D$3),-1),ROUNDDOWN(D28-(D28*$J$4),-1))</f>
        <v>4070</v>
      </c>
      <c r="F28" s="35">
        <f xml:space="preserve"> ROUNDDOWN(D28-(D28*Настройки!$D$3),-1)</f>
        <v>4070</v>
      </c>
      <c r="G28" s="40"/>
      <c r="H28" s="37">
        <f t="shared" ref="H28:H33" si="7">F28*G28</f>
        <v>0</v>
      </c>
      <c r="I28" s="38">
        <f>IF(SUM($H:$H)&lt;=Настройки!$C$3,H28,E28*G28)</f>
        <v>0</v>
      </c>
      <c r="J28" s="39">
        <f t="shared" ref="J28:J33" si="8">(D28-E28)*G28</f>
        <v>0</v>
      </c>
    </row>
    <row r="29" spans="1:10" ht="21" customHeight="1" x14ac:dyDescent="0.2">
      <c r="A29" s="148"/>
      <c r="B29" s="33" t="s">
        <v>71</v>
      </c>
      <c r="C29" s="56" t="s">
        <v>46</v>
      </c>
      <c r="D29" s="34">
        <v>7130</v>
      </c>
      <c r="E29" s="35">
        <f>IF(SUM($H:$H)&lt;=Настройки!$C$3,ROUNDDOWN(D29-(D29*Настройки!$D$3),-1),ROUNDDOWN(D29-(D29*$J$4),-1))</f>
        <v>4770</v>
      </c>
      <c r="F29" s="35">
        <f xml:space="preserve"> ROUNDDOWN(D29-(D29*Настройки!$D$3),-1)</f>
        <v>4770</v>
      </c>
      <c r="G29" s="40"/>
      <c r="H29" s="37">
        <f t="shared" si="7"/>
        <v>0</v>
      </c>
      <c r="I29" s="38">
        <f>IF(SUM($H:$H)&lt;=Настройки!$C$3,H29,E29*G29)</f>
        <v>0</v>
      </c>
      <c r="J29" s="39">
        <f t="shared" si="8"/>
        <v>0</v>
      </c>
    </row>
    <row r="30" spans="1:10" ht="21" customHeight="1" x14ac:dyDescent="0.2">
      <c r="A30" s="148"/>
      <c r="B30" s="33" t="s">
        <v>72</v>
      </c>
      <c r="C30" s="56" t="s">
        <v>47</v>
      </c>
      <c r="D30" s="34">
        <v>7130</v>
      </c>
      <c r="E30" s="35">
        <f>IF(SUM($H:$H)&lt;=Настройки!$C$3,ROUNDDOWN(D30-(D30*Настройки!$D$3),-1),ROUNDDOWN(D30-(D30*$J$4),-1))</f>
        <v>4770</v>
      </c>
      <c r="F30" s="35">
        <f xml:space="preserve"> ROUNDDOWN(D30-(D30*Настройки!$D$3),-1)</f>
        <v>4770</v>
      </c>
      <c r="G30" s="40"/>
      <c r="H30" s="37">
        <f t="shared" si="7"/>
        <v>0</v>
      </c>
      <c r="I30" s="38">
        <f>IF(SUM($H:$H)&lt;=Настройки!$C$3,H30,E30*G30)</f>
        <v>0</v>
      </c>
      <c r="J30" s="39">
        <f t="shared" si="8"/>
        <v>0</v>
      </c>
    </row>
    <row r="31" spans="1:10" ht="21" customHeight="1" x14ac:dyDescent="0.2">
      <c r="A31" s="148"/>
      <c r="B31" s="33" t="s">
        <v>73</v>
      </c>
      <c r="C31" s="56" t="s">
        <v>48</v>
      </c>
      <c r="D31" s="34">
        <v>7130</v>
      </c>
      <c r="E31" s="35">
        <f>IF(SUM($H:$H)&lt;=Настройки!$C$3,ROUNDDOWN(D31-(D31*Настройки!$D$3),-1),ROUNDDOWN(D31-(D31*$J$4),-1))</f>
        <v>4770</v>
      </c>
      <c r="F31" s="35">
        <f xml:space="preserve"> ROUNDDOWN(D31-(D31*Настройки!$D$3),-1)</f>
        <v>4770</v>
      </c>
      <c r="G31" s="40"/>
      <c r="H31" s="37">
        <f t="shared" si="7"/>
        <v>0</v>
      </c>
      <c r="I31" s="38">
        <f>IF(SUM($H:$H)&lt;=Настройки!$C$3,H31,E31*G31)</f>
        <v>0</v>
      </c>
      <c r="J31" s="39">
        <f t="shared" si="8"/>
        <v>0</v>
      </c>
    </row>
    <row r="32" spans="1:10" ht="21" customHeight="1" x14ac:dyDescent="0.2">
      <c r="A32" s="148"/>
      <c r="B32" s="33" t="s">
        <v>74</v>
      </c>
      <c r="C32" s="56" t="s">
        <v>49</v>
      </c>
      <c r="D32" s="34">
        <v>7130</v>
      </c>
      <c r="E32" s="35">
        <f>IF(SUM($H:$H)&lt;=Настройки!$C$3,ROUNDDOWN(D32-(D32*Настройки!$D$3),-1),ROUNDDOWN(D32-(D32*$J$4),-1))</f>
        <v>4770</v>
      </c>
      <c r="F32" s="35">
        <f xml:space="preserve"> ROUNDDOWN(D32-(D32*Настройки!$D$3),-1)</f>
        <v>4770</v>
      </c>
      <c r="G32" s="40"/>
      <c r="H32" s="37">
        <f t="shared" si="7"/>
        <v>0</v>
      </c>
      <c r="I32" s="38">
        <f>IF(SUM($H:$H)&lt;=Настройки!$C$3,H32,E32*G32)</f>
        <v>0</v>
      </c>
      <c r="J32" s="39">
        <f t="shared" si="8"/>
        <v>0</v>
      </c>
    </row>
    <row r="33" spans="1:10" ht="21" thickBot="1" x14ac:dyDescent="0.25">
      <c r="A33" s="149"/>
      <c r="B33" s="41" t="s">
        <v>75</v>
      </c>
      <c r="C33" s="57" t="s">
        <v>50</v>
      </c>
      <c r="D33" s="42">
        <v>7130</v>
      </c>
      <c r="E33" s="43">
        <f>IF(SUM($H:$H)&lt;=Настройки!$C$3,ROUNDDOWN(D33-(D33*Настройки!$D$3),-1),ROUNDDOWN(D33-(D33*$J$4),-1))</f>
        <v>4770</v>
      </c>
      <c r="F33" s="43">
        <f xml:space="preserve"> ROUNDDOWN(D33-(D33*Настройки!$D$3),-1)</f>
        <v>4770</v>
      </c>
      <c r="G33" s="44"/>
      <c r="H33" s="45">
        <f t="shared" si="7"/>
        <v>0</v>
      </c>
      <c r="I33" s="46">
        <f>IF(SUM($H:$H)&lt;=Настройки!$C$3,H33,E33*G33)</f>
        <v>0</v>
      </c>
      <c r="J33" s="47">
        <f t="shared" si="8"/>
        <v>0</v>
      </c>
    </row>
    <row r="34" spans="1:10" ht="35" customHeight="1" x14ac:dyDescent="0.2">
      <c r="A34" s="147"/>
      <c r="B34" s="48" t="s">
        <v>143</v>
      </c>
      <c r="C34" s="49"/>
      <c r="D34" s="51"/>
      <c r="E34" s="52"/>
      <c r="F34" s="52"/>
      <c r="G34" s="29"/>
      <c r="H34" s="53"/>
      <c r="I34" s="54"/>
      <c r="J34" s="55"/>
    </row>
    <row r="35" spans="1:10" ht="21" customHeight="1" x14ac:dyDescent="0.2">
      <c r="A35" s="148"/>
      <c r="B35" s="33" t="s">
        <v>76</v>
      </c>
      <c r="C35" s="56" t="s">
        <v>57</v>
      </c>
      <c r="D35" s="34">
        <v>6080</v>
      </c>
      <c r="E35" s="35">
        <f>IF(SUM($H:$H)&lt;=Настройки!$C$3,ROUNDDOWN(D35-(D35*Настройки!$D$3),-1),ROUNDDOWN(D35-(D35*$J$4),-1))</f>
        <v>4070</v>
      </c>
      <c r="F35" s="35">
        <f xml:space="preserve"> ROUNDDOWN(D35-(D35*Настройки!$D$3),-1)</f>
        <v>4070</v>
      </c>
      <c r="G35" s="40"/>
      <c r="H35" s="37">
        <f t="shared" ref="H35:H39" si="9">F35*G35</f>
        <v>0</v>
      </c>
      <c r="I35" s="38">
        <f>IF(SUM($H:$H)&lt;=Настройки!$C$3,H35,E35*G35)</f>
        <v>0</v>
      </c>
      <c r="J35" s="39">
        <f>(D35-E35)*G35</f>
        <v>0</v>
      </c>
    </row>
    <row r="36" spans="1:10" ht="22" customHeight="1" x14ac:dyDescent="0.2">
      <c r="A36" s="148"/>
      <c r="B36" s="33" t="s">
        <v>77</v>
      </c>
      <c r="C36" s="56" t="s">
        <v>52</v>
      </c>
      <c r="D36" s="34">
        <v>7130</v>
      </c>
      <c r="E36" s="35">
        <f>IF(SUM($H:$H)&lt;=Настройки!$C$3,ROUNDDOWN(D36-(D36*Настройки!$D$3),-1),ROUNDDOWN(D36-(D36*$J$4),-1))</f>
        <v>4770</v>
      </c>
      <c r="F36" s="35">
        <f xml:space="preserve"> ROUNDDOWN(D36-(D36*Настройки!$D$3),-1)</f>
        <v>4770</v>
      </c>
      <c r="G36" s="40"/>
      <c r="H36" s="37">
        <f t="shared" si="9"/>
        <v>0</v>
      </c>
      <c r="I36" s="38">
        <f>IF(SUM($H:$H)&lt;=Настройки!$C$3,H36,E36*G36)</f>
        <v>0</v>
      </c>
      <c r="J36" s="39">
        <f>(D36-E36)*G36</f>
        <v>0</v>
      </c>
    </row>
    <row r="37" spans="1:10" ht="21" customHeight="1" x14ac:dyDescent="0.2">
      <c r="A37" s="148"/>
      <c r="B37" s="33" t="s">
        <v>78</v>
      </c>
      <c r="C37" s="56" t="s">
        <v>53</v>
      </c>
      <c r="D37" s="34">
        <v>7130</v>
      </c>
      <c r="E37" s="35">
        <f>IF(SUM($H:$H)&lt;=Настройки!$C$3,ROUNDDOWN(D37-(D37*Настройки!$D$3),-1),ROUNDDOWN(D37-(D37*$J$4),-1))</f>
        <v>4770</v>
      </c>
      <c r="F37" s="35">
        <f xml:space="preserve"> ROUNDDOWN(D37-(D37*Настройки!$D$3),-1)</f>
        <v>4770</v>
      </c>
      <c r="G37" s="40"/>
      <c r="H37" s="37">
        <f t="shared" si="9"/>
        <v>0</v>
      </c>
      <c r="I37" s="38">
        <f>IF(SUM($H:$H)&lt;=Настройки!$C$3,H37,E37*G37)</f>
        <v>0</v>
      </c>
      <c r="J37" s="39">
        <f>(D37-E37)*G37</f>
        <v>0</v>
      </c>
    </row>
    <row r="38" spans="1:10" ht="21" customHeight="1" x14ac:dyDescent="0.2">
      <c r="A38" s="148"/>
      <c r="B38" s="33" t="s">
        <v>79</v>
      </c>
      <c r="C38" s="56" t="s">
        <v>51</v>
      </c>
      <c r="D38" s="34">
        <v>7130</v>
      </c>
      <c r="E38" s="35">
        <f>IF(SUM($H:$H)&lt;=Настройки!$C$3,ROUNDDOWN(D38-(D38*Настройки!$D$3),-1),ROUNDDOWN(D38-(D38*$J$4),-1))</f>
        <v>4770</v>
      </c>
      <c r="F38" s="35">
        <f xml:space="preserve"> ROUNDDOWN(D38-(D38*Настройки!$D$3),-1)</f>
        <v>4770</v>
      </c>
      <c r="G38" s="40"/>
      <c r="H38" s="37">
        <f t="shared" si="9"/>
        <v>0</v>
      </c>
      <c r="I38" s="38">
        <f>IF(SUM($H:$H)&lt;=Настройки!$C$3,H38,E38*G38)</f>
        <v>0</v>
      </c>
      <c r="J38" s="39">
        <f>(D38-E38)*G38</f>
        <v>0</v>
      </c>
    </row>
    <row r="39" spans="1:10" ht="21" thickBot="1" x14ac:dyDescent="0.25">
      <c r="A39" s="149"/>
      <c r="B39" s="41" t="s">
        <v>80</v>
      </c>
      <c r="C39" s="57" t="s">
        <v>54</v>
      </c>
      <c r="D39" s="42">
        <v>7130</v>
      </c>
      <c r="E39" s="43">
        <f>IF(SUM($H:$H)&lt;=Настройки!$C$3,ROUNDDOWN(D39-(D39*Настройки!$D$3),-1),ROUNDDOWN(D39-(D39*$J$4),-1))</f>
        <v>4770</v>
      </c>
      <c r="F39" s="43">
        <f xml:space="preserve"> ROUNDDOWN(D39-(D39*Настройки!$D$3),-1)</f>
        <v>4770</v>
      </c>
      <c r="G39" s="44"/>
      <c r="H39" s="45">
        <f t="shared" si="9"/>
        <v>0</v>
      </c>
      <c r="I39" s="46">
        <f>IF(SUM($H:$H)&lt;=Настройки!$C$3,H39,E39*G39)</f>
        <v>0</v>
      </c>
      <c r="J39" s="47">
        <f>(D39-E39)*G39</f>
        <v>0</v>
      </c>
    </row>
    <row r="40" spans="1:10" ht="35" customHeight="1" x14ac:dyDescent="0.2">
      <c r="A40" s="147"/>
      <c r="B40" s="48" t="s">
        <v>144</v>
      </c>
      <c r="C40" s="49"/>
      <c r="D40" s="51"/>
      <c r="E40" s="52"/>
      <c r="F40" s="52"/>
      <c r="G40" s="29"/>
      <c r="H40" s="53"/>
      <c r="I40" s="54"/>
      <c r="J40" s="55"/>
    </row>
    <row r="41" spans="1:10" ht="21" customHeight="1" x14ac:dyDescent="0.2">
      <c r="A41" s="148"/>
      <c r="B41" s="33" t="s">
        <v>81</v>
      </c>
      <c r="C41" s="56" t="s">
        <v>56</v>
      </c>
      <c r="D41" s="34">
        <v>6080</v>
      </c>
      <c r="E41" s="35">
        <f>IF(SUM($H:$H)&lt;=Настройки!$C$3,ROUNDDOWN(D41-(D41*Настройки!$D$3),-1),ROUNDDOWN(D41-(D41*$J$4),-1))</f>
        <v>4070</v>
      </c>
      <c r="F41" s="35">
        <f xml:space="preserve"> ROUNDDOWN(D41-(D41*Настройки!$D$3),-1)</f>
        <v>4070</v>
      </c>
      <c r="G41" s="40"/>
      <c r="H41" s="37">
        <f t="shared" ref="H41:H45" si="10">F41*G41</f>
        <v>0</v>
      </c>
      <c r="I41" s="38">
        <f>IF(SUM($H:$H)&lt;=Настройки!$C$3,H41,E41*G41)</f>
        <v>0</v>
      </c>
      <c r="J41" s="39">
        <f>(D41-E41)*G41</f>
        <v>0</v>
      </c>
    </row>
    <row r="42" spans="1:10" ht="21" customHeight="1" x14ac:dyDescent="0.2">
      <c r="A42" s="148"/>
      <c r="B42" s="33" t="s">
        <v>82</v>
      </c>
      <c r="C42" s="56" t="s">
        <v>60</v>
      </c>
      <c r="D42" s="34">
        <v>7130</v>
      </c>
      <c r="E42" s="35">
        <f>IF(SUM($H:$H)&lt;=Настройки!$C$3,ROUNDDOWN(D42-(D42*Настройки!$D$3),-1),ROUNDDOWN(D42-(D42*$J$4),-1))</f>
        <v>4770</v>
      </c>
      <c r="F42" s="35">
        <f xml:space="preserve"> ROUNDDOWN(D42-(D42*Настройки!$D$3),-1)</f>
        <v>4770</v>
      </c>
      <c r="G42" s="40"/>
      <c r="H42" s="37">
        <f t="shared" si="10"/>
        <v>0</v>
      </c>
      <c r="I42" s="38">
        <f>IF(SUM($H:$H)&lt;=Настройки!$C$3,H42,E42*G42)</f>
        <v>0</v>
      </c>
      <c r="J42" s="39">
        <f>(D42-E42)*G42</f>
        <v>0</v>
      </c>
    </row>
    <row r="43" spans="1:10" ht="21" customHeight="1" x14ac:dyDescent="0.2">
      <c r="A43" s="148"/>
      <c r="B43" s="33" t="s">
        <v>83</v>
      </c>
      <c r="C43" s="56" t="s">
        <v>55</v>
      </c>
      <c r="D43" s="34">
        <v>7130</v>
      </c>
      <c r="E43" s="35">
        <f>IF(SUM($H:$H)&lt;=Настройки!$C$3,ROUNDDOWN(D43-(D43*Настройки!$D$3),-1),ROUNDDOWN(D43-(D43*$J$4),-1))</f>
        <v>4770</v>
      </c>
      <c r="F43" s="35">
        <f xml:space="preserve"> ROUNDDOWN(D43-(D43*Настройки!$D$3),-1)</f>
        <v>4770</v>
      </c>
      <c r="G43" s="40"/>
      <c r="H43" s="37">
        <f t="shared" si="10"/>
        <v>0</v>
      </c>
      <c r="I43" s="38">
        <f>IF(SUM($H:$H)&lt;=Настройки!$C$3,H43,E43*G43)</f>
        <v>0</v>
      </c>
      <c r="J43" s="39">
        <f>(D43-E43)*G43</f>
        <v>0</v>
      </c>
    </row>
    <row r="44" spans="1:10" ht="21" customHeight="1" x14ac:dyDescent="0.2">
      <c r="A44" s="148"/>
      <c r="B44" s="33" t="s">
        <v>84</v>
      </c>
      <c r="C44" s="56" t="s">
        <v>61</v>
      </c>
      <c r="D44" s="34">
        <v>7130</v>
      </c>
      <c r="E44" s="35">
        <f>IF(SUM($H:$H)&lt;=Настройки!$C$3,ROUNDDOWN(D44-(D44*Настройки!$D$3),-1),ROUNDDOWN(D44-(D44*$J$4),-1))</f>
        <v>4770</v>
      </c>
      <c r="F44" s="35">
        <f xml:space="preserve"> ROUNDDOWN(D44-(D44*Настройки!$D$3),-1)</f>
        <v>4770</v>
      </c>
      <c r="G44" s="40"/>
      <c r="H44" s="37">
        <f t="shared" si="10"/>
        <v>0</v>
      </c>
      <c r="I44" s="38">
        <f>IF(SUM($H:$H)&lt;=Настройки!$C$3,H44,E44*G44)</f>
        <v>0</v>
      </c>
      <c r="J44" s="39">
        <f>(D44-E44)*G44</f>
        <v>0</v>
      </c>
    </row>
    <row r="45" spans="1:10" ht="21" thickBot="1" x14ac:dyDescent="0.25">
      <c r="A45" s="149"/>
      <c r="B45" s="41" t="s">
        <v>85</v>
      </c>
      <c r="C45" s="57" t="s">
        <v>62</v>
      </c>
      <c r="D45" s="42">
        <v>7130</v>
      </c>
      <c r="E45" s="43">
        <f>IF(SUM($H:$H)&lt;=Настройки!$C$3,ROUNDDOWN(D45-(D45*Настройки!$D$3),-1),ROUNDDOWN(D45-(D45*$J$4),-1))</f>
        <v>4770</v>
      </c>
      <c r="F45" s="43">
        <f xml:space="preserve"> ROUNDDOWN(D45-(D45*Настройки!$D$3),-1)</f>
        <v>4770</v>
      </c>
      <c r="G45" s="44"/>
      <c r="H45" s="45">
        <f t="shared" si="10"/>
        <v>0</v>
      </c>
      <c r="I45" s="46">
        <f>IF(SUM($H:$H)&lt;=Настройки!$C$3,H45,E45*G45)</f>
        <v>0</v>
      </c>
      <c r="J45" s="47">
        <f>(D45-E45)*G45</f>
        <v>0</v>
      </c>
    </row>
    <row r="46" spans="1:10" ht="118" customHeight="1" thickBot="1" x14ac:dyDescent="0.25">
      <c r="A46" s="5"/>
      <c r="B46" s="67" t="s">
        <v>87</v>
      </c>
      <c r="C46" s="68" t="s">
        <v>86</v>
      </c>
      <c r="D46" s="69">
        <v>6290</v>
      </c>
      <c r="E46" s="70">
        <f>IF(SUM($H:$H)&lt;=Настройки!$C$3,ROUNDDOWN(D46-(D46*Настройки!$D$3),-1),ROUNDDOWN(D46-(D46*$J$4),-1))</f>
        <v>4210</v>
      </c>
      <c r="F46" s="70">
        <f xml:space="preserve"> ROUNDDOWN(D46-(D46*Настройки!$D$3),-1)</f>
        <v>4210</v>
      </c>
      <c r="G46" s="71"/>
      <c r="H46" s="72">
        <f t="shared" ref="H46" si="11">F46*G46</f>
        <v>0</v>
      </c>
      <c r="I46" s="73">
        <f>IF(SUM($H:$H)&lt;=Настройки!$C$3,H46,E46*G46)</f>
        <v>0</v>
      </c>
      <c r="J46" s="74">
        <f t="shared" ref="J46" si="12">(D46-E46)*G46</f>
        <v>0</v>
      </c>
    </row>
    <row r="47" spans="1:10" ht="22" customHeight="1" x14ac:dyDescent="0.2">
      <c r="A47" s="147"/>
      <c r="B47" s="58" t="s">
        <v>24</v>
      </c>
      <c r="C47" s="75" t="s">
        <v>94</v>
      </c>
      <c r="D47" s="50">
        <v>262</v>
      </c>
      <c r="E47" s="52">
        <f>IF(SUM($H:$H)&lt;=Настройки!$C$3,ROUNDDOWN(D47-(D47*Настройки!$E$3),-1),ROUNDDOWN(D47-(D47*$J$5),-1))</f>
        <v>160</v>
      </c>
      <c r="F47" s="52">
        <f xml:space="preserve"> ROUNDDOWN(D47-(D47*Настройки!$E$3),-1)</f>
        <v>160</v>
      </c>
      <c r="G47" s="29"/>
      <c r="H47" s="53">
        <f t="shared" ref="H47:H61" si="13">F47*G47</f>
        <v>0</v>
      </c>
      <c r="I47" s="54">
        <f>IF(SUM($H:$H)&lt;=Настройки!$C$3,H47,E47*G47)</f>
        <v>0</v>
      </c>
      <c r="J47" s="55">
        <f t="shared" ref="J47:J61" si="14">(D47-E47)*G47</f>
        <v>0</v>
      </c>
    </row>
    <row r="48" spans="1:10" ht="22" customHeight="1" x14ac:dyDescent="0.2">
      <c r="A48" s="148"/>
      <c r="B48" s="76" t="s">
        <v>25</v>
      </c>
      <c r="C48" s="77" t="s">
        <v>95</v>
      </c>
      <c r="D48" s="34">
        <v>262</v>
      </c>
      <c r="E48" s="35">
        <f>IF(SUM($H:$H)&lt;=Настройки!$C$3,ROUNDDOWN(D48-(D48*Настройки!$E$3),-1),ROUNDDOWN(D48-(D48*$J$5),-1))</f>
        <v>160</v>
      </c>
      <c r="F48" s="35">
        <f xml:space="preserve"> ROUNDDOWN(D48-(D48*Настройки!$E$3),-1)</f>
        <v>160</v>
      </c>
      <c r="G48" s="40"/>
      <c r="H48" s="37">
        <f t="shared" si="13"/>
        <v>0</v>
      </c>
      <c r="I48" s="38">
        <f>IF(SUM($H:$H)&lt;=Настройки!$C$3,H48,E48*G48)</f>
        <v>0</v>
      </c>
      <c r="J48" s="39">
        <f t="shared" si="14"/>
        <v>0</v>
      </c>
    </row>
    <row r="49" spans="1:10" ht="21" customHeight="1" x14ac:dyDescent="0.2">
      <c r="A49" s="148"/>
      <c r="B49" s="76" t="s">
        <v>97</v>
      </c>
      <c r="C49" s="77" t="s">
        <v>96</v>
      </c>
      <c r="D49" s="34">
        <v>262</v>
      </c>
      <c r="E49" s="35">
        <f>IF(SUM($H:$H)&lt;=Настройки!$C$3,ROUNDDOWN(D49-(D49*Настройки!$E$3),-1),ROUNDDOWN(D49-(D49*$J$5),-1))</f>
        <v>160</v>
      </c>
      <c r="F49" s="35">
        <f xml:space="preserve"> ROUNDDOWN(D49-(D49*Настройки!$E$3),-1)</f>
        <v>160</v>
      </c>
      <c r="G49" s="40"/>
      <c r="H49" s="37">
        <f t="shared" si="13"/>
        <v>0</v>
      </c>
      <c r="I49" s="38">
        <f>IF(SUM($H:$H)&lt;=Настройки!$C$3,H49,E49*G49)</f>
        <v>0</v>
      </c>
      <c r="J49" s="39">
        <f t="shared" si="14"/>
        <v>0</v>
      </c>
    </row>
    <row r="50" spans="1:10" ht="22" customHeight="1" x14ac:dyDescent="0.2">
      <c r="A50" s="148"/>
      <c r="B50" s="76" t="s">
        <v>27</v>
      </c>
      <c r="C50" s="77" t="s">
        <v>98</v>
      </c>
      <c r="D50" s="34">
        <v>262</v>
      </c>
      <c r="E50" s="35">
        <f>IF(SUM($H:$H)&lt;=Настройки!$C$3,ROUNDDOWN(D50-(D50*Настройки!$E$3),-1),ROUNDDOWN(D50-(D50*$J$5),-1))</f>
        <v>160</v>
      </c>
      <c r="F50" s="35">
        <f xml:space="preserve"> ROUNDDOWN(D50-(D50*Настройки!$E$3),-1)</f>
        <v>160</v>
      </c>
      <c r="G50" s="40"/>
      <c r="H50" s="37">
        <f t="shared" si="13"/>
        <v>0</v>
      </c>
      <c r="I50" s="38">
        <f>IF(SUM($H:$H)&lt;=Настройки!$C$3,H50,E50*G50)</f>
        <v>0</v>
      </c>
      <c r="J50" s="39">
        <f t="shared" si="14"/>
        <v>0</v>
      </c>
    </row>
    <row r="51" spans="1:10" ht="21" customHeight="1" thickBot="1" x14ac:dyDescent="0.25">
      <c r="A51" s="148"/>
      <c r="B51" s="78" t="s">
        <v>26</v>
      </c>
      <c r="C51" s="79" t="s">
        <v>99</v>
      </c>
      <c r="D51" s="42">
        <v>262</v>
      </c>
      <c r="E51" s="43">
        <f>IF(SUM($H:$H)&lt;=Настройки!$C$3,ROUNDDOWN(D51-(D51*Настройки!$E$3),-1),ROUNDDOWN(D51-(D51*$J$5),-1))</f>
        <v>160</v>
      </c>
      <c r="F51" s="43">
        <f xml:space="preserve"> ROUNDDOWN(D51-(D51*Настройки!$E$3),-1)</f>
        <v>160</v>
      </c>
      <c r="G51" s="44"/>
      <c r="H51" s="45">
        <f t="shared" si="13"/>
        <v>0</v>
      </c>
      <c r="I51" s="46">
        <f>IF(SUM($H:$H)&lt;=Настройки!$C$3,H51,E51*G51)</f>
        <v>0</v>
      </c>
      <c r="J51" s="47">
        <f t="shared" si="14"/>
        <v>0</v>
      </c>
    </row>
    <row r="52" spans="1:10" ht="21" customHeight="1" x14ac:dyDescent="0.2">
      <c r="A52" s="147"/>
      <c r="B52" s="58" t="s">
        <v>153</v>
      </c>
      <c r="C52" s="75" t="s">
        <v>100</v>
      </c>
      <c r="D52" s="50">
        <v>1049</v>
      </c>
      <c r="E52" s="52">
        <f>IF(SUM($H:$H)&lt;=Настройки!$C$3,ROUNDDOWN(D52-(D52*Настройки!$E$3),-1),ROUNDDOWN(D52-(D52*$J$5),-1))</f>
        <v>650</v>
      </c>
      <c r="F52" s="52">
        <f xml:space="preserve"> ROUNDDOWN(D52-(D52*Настройки!$E$3),-1)</f>
        <v>650</v>
      </c>
      <c r="G52" s="29"/>
      <c r="H52" s="53">
        <f t="shared" si="13"/>
        <v>0</v>
      </c>
      <c r="I52" s="54">
        <f>IF(SUM($H:$H)&lt;=Настройки!$C$3,H52,E52*G52)</f>
        <v>0</v>
      </c>
      <c r="J52" s="55">
        <f t="shared" si="14"/>
        <v>0</v>
      </c>
    </row>
    <row r="53" spans="1:10" ht="21" customHeight="1" x14ac:dyDescent="0.2">
      <c r="A53" s="148"/>
      <c r="B53" s="76" t="s">
        <v>160</v>
      </c>
      <c r="C53" s="77" t="s">
        <v>101</v>
      </c>
      <c r="D53" s="34">
        <v>1049</v>
      </c>
      <c r="E53" s="35">
        <f>IF(SUM($H:$H)&lt;=Настройки!$C$3,ROUNDDOWN(D53-(D53*Настройки!$E$3),-1),ROUNDDOWN(D53-(D53*$J$5),-1))</f>
        <v>650</v>
      </c>
      <c r="F53" s="35">
        <f xml:space="preserve"> ROUNDDOWN(D53-(D53*Настройки!$E$3),-1)</f>
        <v>650</v>
      </c>
      <c r="G53" s="40"/>
      <c r="H53" s="37">
        <f t="shared" si="13"/>
        <v>0</v>
      </c>
      <c r="I53" s="38">
        <f>IF(SUM($H:$H)&lt;=Настройки!$C$3,H53,E53*G53)</f>
        <v>0</v>
      </c>
      <c r="J53" s="39">
        <f t="shared" si="14"/>
        <v>0</v>
      </c>
    </row>
    <row r="54" spans="1:10" ht="21" customHeight="1" x14ac:dyDescent="0.2">
      <c r="A54" s="148"/>
      <c r="B54" s="76" t="s">
        <v>159</v>
      </c>
      <c r="C54" s="77" t="s">
        <v>102</v>
      </c>
      <c r="D54" s="34">
        <v>1049</v>
      </c>
      <c r="E54" s="35">
        <f>IF(SUM($H:$H)&lt;=Настройки!$C$3,ROUNDDOWN(D54-(D54*Настройки!$E$3),-1),ROUNDDOWN(D54-(D54*$J$5),-1))</f>
        <v>650</v>
      </c>
      <c r="F54" s="35">
        <f xml:space="preserve"> ROUNDDOWN(D54-(D54*Настройки!$E$3),-1)</f>
        <v>650</v>
      </c>
      <c r="G54" s="40"/>
      <c r="H54" s="37">
        <f t="shared" si="13"/>
        <v>0</v>
      </c>
      <c r="I54" s="38">
        <f>IF(SUM($H:$H)&lt;=Настройки!$C$3,H54,E54*G54)</f>
        <v>0</v>
      </c>
      <c r="J54" s="39">
        <f t="shared" si="14"/>
        <v>0</v>
      </c>
    </row>
    <row r="55" spans="1:10" ht="21" customHeight="1" x14ac:dyDescent="0.2">
      <c r="A55" s="148"/>
      <c r="B55" s="76" t="s">
        <v>161</v>
      </c>
      <c r="C55" s="77" t="s">
        <v>103</v>
      </c>
      <c r="D55" s="34">
        <v>1049</v>
      </c>
      <c r="E55" s="35">
        <f>IF(SUM($H:$H)&lt;=Настройки!$C$3,ROUNDDOWN(D55-(D55*Настройки!$E$3),-1),ROUNDDOWN(D55-(D55*$J$5),-1))</f>
        <v>650</v>
      </c>
      <c r="F55" s="35">
        <f xml:space="preserve"> ROUNDDOWN(D55-(D55*Настройки!$E$3),-1)</f>
        <v>650</v>
      </c>
      <c r="G55" s="40"/>
      <c r="H55" s="37">
        <f t="shared" si="13"/>
        <v>0</v>
      </c>
      <c r="I55" s="38">
        <f>IF(SUM($H:$H)&lt;=Настройки!$C$3,H55,E55*G55)</f>
        <v>0</v>
      </c>
      <c r="J55" s="39">
        <f t="shared" si="14"/>
        <v>0</v>
      </c>
    </row>
    <row r="56" spans="1:10" ht="21" customHeight="1" thickBot="1" x14ac:dyDescent="0.25">
      <c r="A56" s="149"/>
      <c r="B56" s="80" t="s">
        <v>162</v>
      </c>
      <c r="C56" s="81" t="s">
        <v>104</v>
      </c>
      <c r="D56" s="61">
        <v>1049</v>
      </c>
      <c r="E56" s="62">
        <f>IF(SUM($H:$H)&lt;=Настройки!$C$3,ROUNDDOWN(D56-(D56*Настройки!$E$3),-1),ROUNDDOWN(D56-(D56*$J$5),-1))</f>
        <v>650</v>
      </c>
      <c r="F56" s="62">
        <f xml:space="preserve"> ROUNDDOWN(D56-(D56*Настройки!$E$3),-1)</f>
        <v>650</v>
      </c>
      <c r="G56" s="63"/>
      <c r="H56" s="64">
        <f t="shared" si="13"/>
        <v>0</v>
      </c>
      <c r="I56" s="65">
        <f>IF(SUM($H:$H)&lt;=Настройки!$C$3,H56,E56*G56)</f>
        <v>0</v>
      </c>
      <c r="J56" s="66">
        <f t="shared" si="14"/>
        <v>0</v>
      </c>
    </row>
    <row r="57" spans="1:10" ht="21" customHeight="1" x14ac:dyDescent="0.2">
      <c r="A57" s="147"/>
      <c r="B57" s="58" t="s">
        <v>163</v>
      </c>
      <c r="C57" s="75" t="s">
        <v>154</v>
      </c>
      <c r="D57" s="50">
        <v>5249</v>
      </c>
      <c r="E57" s="52">
        <f>IF(SUM($H:$H)&lt;=Настройки!$C$3,ROUNDDOWN(D57-(D57*Настройки!$E$3),-1),ROUNDDOWN(D57-(D57*$J$5),-1))</f>
        <v>3250</v>
      </c>
      <c r="F57" s="52">
        <f xml:space="preserve"> ROUNDDOWN(D57-(D57*Настройки!$E$3),-1)</f>
        <v>3250</v>
      </c>
      <c r="G57" s="29"/>
      <c r="H57" s="53">
        <f t="shared" si="13"/>
        <v>0</v>
      </c>
      <c r="I57" s="54">
        <f>IF(SUM($H:$H)&lt;=Настройки!$C$3,H57,E57*G57)</f>
        <v>0</v>
      </c>
      <c r="J57" s="55">
        <f t="shared" si="14"/>
        <v>0</v>
      </c>
    </row>
    <row r="58" spans="1:10" ht="21" customHeight="1" x14ac:dyDescent="0.2">
      <c r="A58" s="148"/>
      <c r="B58" s="76" t="s">
        <v>164</v>
      </c>
      <c r="C58" s="77" t="s">
        <v>155</v>
      </c>
      <c r="D58" s="34">
        <v>5249</v>
      </c>
      <c r="E58" s="35">
        <f>IF(SUM($H:$H)&lt;=Настройки!$C$3,ROUNDDOWN(D58-(D58*Настройки!$E$3),-1),ROUNDDOWN(D58-(D58*$J$5),-1))</f>
        <v>3250</v>
      </c>
      <c r="F58" s="35">
        <f xml:space="preserve"> ROUNDDOWN(D58-(D58*Настройки!$E$3),-1)</f>
        <v>3250</v>
      </c>
      <c r="G58" s="40"/>
      <c r="H58" s="37">
        <f t="shared" si="13"/>
        <v>0</v>
      </c>
      <c r="I58" s="38">
        <f>IF(SUM($H:$H)&lt;=Настройки!$C$3,H58,E58*G58)</f>
        <v>0</v>
      </c>
      <c r="J58" s="39">
        <f t="shared" si="14"/>
        <v>0</v>
      </c>
    </row>
    <row r="59" spans="1:10" ht="21" customHeight="1" x14ac:dyDescent="0.2">
      <c r="A59" s="148"/>
      <c r="B59" s="76" t="s">
        <v>165</v>
      </c>
      <c r="C59" s="77" t="s">
        <v>156</v>
      </c>
      <c r="D59" s="34">
        <v>5249</v>
      </c>
      <c r="E59" s="35">
        <f>IF(SUM($H:$H)&lt;=Настройки!$C$3,ROUNDDOWN(D59-(D59*Настройки!$E$3),-1),ROUNDDOWN(D59-(D59*$J$5),-1))</f>
        <v>3250</v>
      </c>
      <c r="F59" s="35">
        <f xml:space="preserve"> ROUNDDOWN(D59-(D59*Настройки!$E$3),-1)</f>
        <v>3250</v>
      </c>
      <c r="G59" s="40"/>
      <c r="H59" s="37">
        <f t="shared" si="13"/>
        <v>0</v>
      </c>
      <c r="I59" s="38">
        <f>IF(SUM($H:$H)&lt;=Настройки!$C$3,H59,E59*G59)</f>
        <v>0</v>
      </c>
      <c r="J59" s="39">
        <f t="shared" si="14"/>
        <v>0</v>
      </c>
    </row>
    <row r="60" spans="1:10" ht="21" customHeight="1" x14ac:dyDescent="0.2">
      <c r="A60" s="148"/>
      <c r="B60" s="76" t="s">
        <v>166</v>
      </c>
      <c r="C60" s="77" t="s">
        <v>157</v>
      </c>
      <c r="D60" s="34">
        <v>5249</v>
      </c>
      <c r="E60" s="35">
        <f>IF(SUM($H:$H)&lt;=Настройки!$C$3,ROUNDDOWN(D60-(D60*Настройки!$E$3),-1),ROUNDDOWN(D60-(D60*$J$5),-1))</f>
        <v>3250</v>
      </c>
      <c r="F60" s="35">
        <f xml:space="preserve"> ROUNDDOWN(D60-(D60*Настройки!$E$3),-1)</f>
        <v>3250</v>
      </c>
      <c r="G60" s="40"/>
      <c r="H60" s="37">
        <f t="shared" si="13"/>
        <v>0</v>
      </c>
      <c r="I60" s="38">
        <f>IF(SUM($H:$H)&lt;=Настройки!$C$3,H60,E60*G60)</f>
        <v>0</v>
      </c>
      <c r="J60" s="39">
        <f t="shared" si="14"/>
        <v>0</v>
      </c>
    </row>
    <row r="61" spans="1:10" ht="21" customHeight="1" thickBot="1" x14ac:dyDescent="0.25">
      <c r="A61" s="149"/>
      <c r="B61" s="80" t="s">
        <v>167</v>
      </c>
      <c r="C61" s="81" t="s">
        <v>158</v>
      </c>
      <c r="D61" s="61">
        <v>5249</v>
      </c>
      <c r="E61" s="62">
        <f>IF(SUM($H:$H)&lt;=Настройки!$C$3,ROUNDDOWN(D61-(D61*Настройки!$E$3),-1),ROUNDDOWN(D61-(D61*$J$5),-1))</f>
        <v>3250</v>
      </c>
      <c r="F61" s="62">
        <f xml:space="preserve"> ROUNDDOWN(D61-(D61*Настройки!$E$3),-1)</f>
        <v>3250</v>
      </c>
      <c r="G61" s="63"/>
      <c r="H61" s="64">
        <f t="shared" si="13"/>
        <v>0</v>
      </c>
      <c r="I61" s="65">
        <f>IF(SUM($H:$H)&lt;=Настройки!$C$3,H61,E61*G61)</f>
        <v>0</v>
      </c>
      <c r="J61" s="66">
        <f t="shared" si="14"/>
        <v>0</v>
      </c>
    </row>
    <row r="62" spans="1:10" ht="49" customHeight="1" thickBot="1" x14ac:dyDescent="0.25">
      <c r="A62" s="159" t="s">
        <v>140</v>
      </c>
      <c r="B62" s="160"/>
      <c r="C62" s="160"/>
      <c r="D62" s="160"/>
      <c r="E62" s="160"/>
      <c r="F62" s="160"/>
      <c r="G62" s="160"/>
      <c r="H62" s="160"/>
      <c r="I62" s="160"/>
      <c r="J62" s="161"/>
    </row>
    <row r="63" spans="1:10" ht="46" customHeight="1" x14ac:dyDescent="0.2">
      <c r="A63" s="178"/>
      <c r="B63" s="82" t="s">
        <v>134</v>
      </c>
      <c r="C63" s="83" t="s">
        <v>88</v>
      </c>
      <c r="D63" s="50">
        <v>8390</v>
      </c>
      <c r="E63" s="52">
        <f>IF(SUM($H:$H)&lt;=Настройки!$C$3,ROUNDDOWN(D63-(D63*Настройки!$D$3),-1),ROUNDDOWN(D63-(D63*$J$4),-1))</f>
        <v>5620</v>
      </c>
      <c r="F63" s="52">
        <f xml:space="preserve"> ROUNDDOWN(D63-(D63*Настройки!$D$3),-1)</f>
        <v>5620</v>
      </c>
      <c r="G63" s="29"/>
      <c r="H63" s="53">
        <f t="shared" ref="H63:H72" si="15">F63*G63</f>
        <v>0</v>
      </c>
      <c r="I63" s="54">
        <f>IF(SUM($H:$H)&lt;=Настройки!$C$3,H63,E63*G63)</f>
        <v>0</v>
      </c>
      <c r="J63" s="55">
        <f t="shared" ref="J63:J72" si="16">(D63-E63)*G63</f>
        <v>0</v>
      </c>
    </row>
    <row r="64" spans="1:10" ht="46" customHeight="1" x14ac:dyDescent="0.2">
      <c r="A64" s="179"/>
      <c r="B64" s="84" t="s">
        <v>135</v>
      </c>
      <c r="C64" s="85" t="s">
        <v>89</v>
      </c>
      <c r="D64" s="34">
        <v>10490</v>
      </c>
      <c r="E64" s="35">
        <f>IF(SUM($H:$H)&lt;=Настройки!$C$3,ROUNDDOWN(D64-(D64*Настройки!$D$3),-1),ROUNDDOWN(D64-(D64*$J$4),-1))</f>
        <v>7020</v>
      </c>
      <c r="F64" s="35">
        <f xml:space="preserve"> ROUNDDOWN(D64-(D64*Настройки!$D$3),-1)</f>
        <v>7020</v>
      </c>
      <c r="G64" s="40"/>
      <c r="H64" s="37">
        <f t="shared" si="15"/>
        <v>0</v>
      </c>
      <c r="I64" s="38">
        <f>IF(SUM($H:$H)&lt;=Настройки!$C$3,H64,E64*G64)</f>
        <v>0</v>
      </c>
      <c r="J64" s="39">
        <f t="shared" si="16"/>
        <v>0</v>
      </c>
    </row>
    <row r="65" spans="1:10" ht="47" customHeight="1" x14ac:dyDescent="0.2">
      <c r="A65" s="179"/>
      <c r="B65" s="84" t="s">
        <v>136</v>
      </c>
      <c r="C65" s="85" t="s">
        <v>90</v>
      </c>
      <c r="D65" s="34">
        <v>10490</v>
      </c>
      <c r="E65" s="35">
        <f>IF(SUM($H:$H)&lt;=Настройки!$C$3,ROUNDDOWN(D65-(D65*Настройки!$D$3),-1),ROUNDDOWN(D65-(D65*$J$4),-1))</f>
        <v>7020</v>
      </c>
      <c r="F65" s="35">
        <f xml:space="preserve"> ROUNDDOWN(D65-(D65*Настройки!$D$3),-1)</f>
        <v>7020</v>
      </c>
      <c r="G65" s="40"/>
      <c r="H65" s="37">
        <f t="shared" si="15"/>
        <v>0</v>
      </c>
      <c r="I65" s="38">
        <f>IF(SUM($H:$H)&lt;=Настройки!$C$3,H65,E65*G65)</f>
        <v>0</v>
      </c>
      <c r="J65" s="39">
        <f t="shared" si="16"/>
        <v>0</v>
      </c>
    </row>
    <row r="66" spans="1:10" ht="46" customHeight="1" x14ac:dyDescent="0.2">
      <c r="A66" s="179"/>
      <c r="B66" s="84" t="s">
        <v>137</v>
      </c>
      <c r="C66" s="85" t="s">
        <v>91</v>
      </c>
      <c r="D66" s="34">
        <v>12590</v>
      </c>
      <c r="E66" s="35">
        <f>IF(SUM($H:$H)&lt;=Настройки!$C$3,ROUNDDOWN(D66-(D66*Настройки!$D$3),-1),ROUNDDOWN(D66-(D66*$J$4),-1))</f>
        <v>8430</v>
      </c>
      <c r="F66" s="35">
        <f xml:space="preserve"> ROUNDDOWN(D66-(D66*Настройки!$D$3),-1)</f>
        <v>8430</v>
      </c>
      <c r="G66" s="40"/>
      <c r="H66" s="37">
        <f t="shared" si="15"/>
        <v>0</v>
      </c>
      <c r="I66" s="38">
        <f>IF(SUM($H:$H)&lt;=Настройки!$C$3,H66,E66*G66)</f>
        <v>0</v>
      </c>
      <c r="J66" s="39">
        <f t="shared" si="16"/>
        <v>0</v>
      </c>
    </row>
    <row r="67" spans="1:10" ht="47" customHeight="1" x14ac:dyDescent="0.2">
      <c r="A67" s="179"/>
      <c r="B67" s="84" t="s">
        <v>138</v>
      </c>
      <c r="C67" s="85" t="s">
        <v>92</v>
      </c>
      <c r="D67" s="34">
        <v>12590</v>
      </c>
      <c r="E67" s="35">
        <f>IF(SUM($H:$H)&lt;=Настройки!$C$3,ROUNDDOWN(D67-(D67*Настройки!$D$3),-1),ROUNDDOWN(D67-(D67*$J$4),-1))</f>
        <v>8430</v>
      </c>
      <c r="F67" s="35">
        <f xml:space="preserve"> ROUNDDOWN(D67-(D67*Настройки!$D$3),-1)</f>
        <v>8430</v>
      </c>
      <c r="G67" s="40"/>
      <c r="H67" s="37">
        <f t="shared" si="15"/>
        <v>0</v>
      </c>
      <c r="I67" s="38">
        <f>IF(SUM($H:$H)&lt;=Настройки!$C$3,H67,E67*G67)</f>
        <v>0</v>
      </c>
      <c r="J67" s="39">
        <f t="shared" si="16"/>
        <v>0</v>
      </c>
    </row>
    <row r="68" spans="1:10" ht="47" customHeight="1" thickBot="1" x14ac:dyDescent="0.25">
      <c r="A68" s="180"/>
      <c r="B68" s="86" t="s">
        <v>139</v>
      </c>
      <c r="C68" s="87" t="s">
        <v>93</v>
      </c>
      <c r="D68" s="61">
        <v>14690</v>
      </c>
      <c r="E68" s="62">
        <f>IF(SUM($H:$H)&lt;=Настройки!$C$3,ROUNDDOWN(D68-(D68*Настройки!$D$3),-1),ROUNDDOWN(D68-(D68*$J$4),-1))</f>
        <v>9840</v>
      </c>
      <c r="F68" s="62">
        <f xml:space="preserve"> ROUNDDOWN(D68-(D68*Настройки!$D$3),-1)</f>
        <v>9840</v>
      </c>
      <c r="G68" s="63"/>
      <c r="H68" s="64">
        <f t="shared" si="15"/>
        <v>0</v>
      </c>
      <c r="I68" s="65">
        <f>IF(SUM($H:$H)&lt;=Настройки!$C$3,H68,E68*G68)</f>
        <v>0</v>
      </c>
      <c r="J68" s="66">
        <f t="shared" si="16"/>
        <v>0</v>
      </c>
    </row>
    <row r="69" spans="1:10" ht="21" customHeight="1" x14ac:dyDescent="0.2">
      <c r="A69" s="156"/>
      <c r="B69" s="58" t="s">
        <v>21</v>
      </c>
      <c r="C69" s="75" t="s">
        <v>132</v>
      </c>
      <c r="D69" s="88">
        <v>315</v>
      </c>
      <c r="E69" s="89">
        <f>IF(SUM($H:$H)&lt;=Настройки!$C$3,ROUNDDOWN(D69-(D69*Настройки!$D$3),-1),ROUNDDOWN(D69-(D69*$J$4),-1))</f>
        <v>210</v>
      </c>
      <c r="F69" s="89">
        <f xml:space="preserve"> ROUNDDOWN(D69-(D69*Настройки!$D$3),-1)</f>
        <v>210</v>
      </c>
      <c r="G69" s="29"/>
      <c r="H69" s="90">
        <f t="shared" si="15"/>
        <v>0</v>
      </c>
      <c r="I69" s="91">
        <f>IF(SUM($H:$H)&lt;=Настройки!$C$3,H69,E69*G69)</f>
        <v>0</v>
      </c>
      <c r="J69" s="55">
        <f t="shared" si="16"/>
        <v>0</v>
      </c>
    </row>
    <row r="70" spans="1:10" ht="21" customHeight="1" x14ac:dyDescent="0.2">
      <c r="A70" s="157"/>
      <c r="B70" s="76" t="s">
        <v>20</v>
      </c>
      <c r="C70" s="77" t="s">
        <v>133</v>
      </c>
      <c r="D70" s="92">
        <v>420</v>
      </c>
      <c r="E70" s="93">
        <f>IF(SUM($H:$H)&lt;=Настройки!$C$3,ROUNDDOWN(D70-(D70*Настройки!$D$3),-1),ROUNDDOWN(D70-(D70*$J$4),-1))</f>
        <v>280</v>
      </c>
      <c r="F70" s="93">
        <f xml:space="preserve"> ROUNDDOWN(D70-(D70*Настройки!$D$3),-1)</f>
        <v>280</v>
      </c>
      <c r="G70" s="40"/>
      <c r="H70" s="94">
        <f t="shared" si="15"/>
        <v>0</v>
      </c>
      <c r="I70" s="95">
        <f>IF(SUM($H:$H)&lt;=Настройки!$C$3,H70,E70*G70)</f>
        <v>0</v>
      </c>
      <c r="J70" s="39">
        <f t="shared" si="16"/>
        <v>0</v>
      </c>
    </row>
    <row r="71" spans="1:10" ht="22" customHeight="1" x14ac:dyDescent="0.2">
      <c r="A71" s="157"/>
      <c r="B71" s="76" t="s">
        <v>22</v>
      </c>
      <c r="C71" s="77" t="s">
        <v>130</v>
      </c>
      <c r="D71" s="92">
        <v>1260</v>
      </c>
      <c r="E71" s="93">
        <f>IF(SUM($H:$H)&lt;=Настройки!$C$3,ROUNDDOWN(D71-(D71*Настройки!$D$3),-1),ROUNDDOWN(D71-(D71*$J$4),-1))</f>
        <v>840</v>
      </c>
      <c r="F71" s="93">
        <f xml:space="preserve"> ROUNDDOWN(D71-(D71*Настройки!$D$3),-1)</f>
        <v>840</v>
      </c>
      <c r="G71" s="40"/>
      <c r="H71" s="94">
        <f t="shared" si="15"/>
        <v>0</v>
      </c>
      <c r="I71" s="95">
        <f>IF(SUM($H:$H)&lt;=Настройки!$C$3,H71,E71*G71)</f>
        <v>0</v>
      </c>
      <c r="J71" s="39">
        <f t="shared" si="16"/>
        <v>0</v>
      </c>
    </row>
    <row r="72" spans="1:10" ht="21" customHeight="1" thickBot="1" x14ac:dyDescent="0.25">
      <c r="A72" s="162"/>
      <c r="B72" s="78" t="s">
        <v>23</v>
      </c>
      <c r="C72" s="79" t="s">
        <v>131</v>
      </c>
      <c r="D72" s="96">
        <v>1680</v>
      </c>
      <c r="E72" s="97">
        <f>IF(SUM($H:$H)&lt;=Настройки!$C$3,ROUNDDOWN(D72-(D72*Настройки!$D$3),-1),ROUNDDOWN(D72-(D72*$J$4),-1))</f>
        <v>1120</v>
      </c>
      <c r="F72" s="97">
        <f xml:space="preserve"> ROUNDDOWN(D72-(D72*Настройки!$D$3),-1)</f>
        <v>1120</v>
      </c>
      <c r="G72" s="44"/>
      <c r="H72" s="98">
        <f t="shared" si="15"/>
        <v>0</v>
      </c>
      <c r="I72" s="99">
        <f>IF(SUM($H:$H)&lt;=Настройки!$C$3,H72,E72*G72)</f>
        <v>0</v>
      </c>
      <c r="J72" s="47">
        <f t="shared" si="16"/>
        <v>0</v>
      </c>
    </row>
    <row r="73" spans="1:10" ht="49" customHeight="1" thickBot="1" x14ac:dyDescent="0.25">
      <c r="A73" s="163" t="s">
        <v>177</v>
      </c>
      <c r="B73" s="164"/>
      <c r="C73" s="164"/>
      <c r="D73" s="164"/>
      <c r="E73" s="164"/>
      <c r="F73" s="164"/>
      <c r="G73" s="164"/>
      <c r="H73" s="164"/>
      <c r="I73" s="164"/>
      <c r="J73" s="165"/>
    </row>
    <row r="74" spans="1:10" ht="49" customHeight="1" thickBot="1" x14ac:dyDescent="0.25">
      <c r="A74" s="175" t="s">
        <v>5</v>
      </c>
      <c r="B74" s="176"/>
      <c r="C74" s="176"/>
      <c r="D74" s="176"/>
      <c r="E74" s="176"/>
      <c r="F74" s="176"/>
      <c r="G74" s="176"/>
      <c r="H74" s="176"/>
      <c r="I74" s="176"/>
      <c r="J74" s="177"/>
    </row>
    <row r="75" spans="1:10" ht="21" customHeight="1" x14ac:dyDescent="0.2">
      <c r="A75" s="147"/>
      <c r="B75" s="58" t="s">
        <v>8</v>
      </c>
      <c r="C75" s="75" t="s">
        <v>105</v>
      </c>
      <c r="D75" s="50">
        <v>693</v>
      </c>
      <c r="E75" s="52">
        <f>IF(SUM($H:$H)&lt;=Настройки!$C$3,ROUNDDOWN(D75-(D75*Настройки!$D$3),-1),ROUNDDOWN(D75-(D75*$J$4),-1))</f>
        <v>460</v>
      </c>
      <c r="F75" s="52">
        <f xml:space="preserve"> ROUNDDOWN(D75-(D75*Настройки!$D$3),-1)</f>
        <v>460</v>
      </c>
      <c r="G75" s="29"/>
      <c r="H75" s="100">
        <f t="shared" ref="H75:H89" si="17">F75*G75</f>
        <v>0</v>
      </c>
      <c r="I75" s="101">
        <f>IF(SUM($H:$H)&lt;=Настройки!$C$3,H75,E75*G75)</f>
        <v>0</v>
      </c>
      <c r="J75" s="55">
        <f t="shared" ref="J75:J89" si="18">(D75-E75)*G75</f>
        <v>0</v>
      </c>
    </row>
    <row r="76" spans="1:10" ht="21" customHeight="1" x14ac:dyDescent="0.2">
      <c r="A76" s="148"/>
      <c r="B76" s="76" t="s">
        <v>7</v>
      </c>
      <c r="C76" s="77" t="s">
        <v>106</v>
      </c>
      <c r="D76" s="34">
        <v>693</v>
      </c>
      <c r="E76" s="35">
        <f>IF(SUM($H:$H)&lt;=Настройки!$C$3,ROUNDDOWN(D76-(D76*Настройки!$D$3),-1),ROUNDDOWN(D76-(D76*$J$4),-1))</f>
        <v>460</v>
      </c>
      <c r="F76" s="35">
        <f xml:space="preserve"> ROUNDDOWN(D76-(D76*Настройки!$D$3),-1)</f>
        <v>460</v>
      </c>
      <c r="G76" s="40"/>
      <c r="H76" s="94">
        <f t="shared" si="17"/>
        <v>0</v>
      </c>
      <c r="I76" s="95">
        <f>IF(SUM($H:$H)&lt;=Настройки!$C$3,H76,E76*G76)</f>
        <v>0</v>
      </c>
      <c r="J76" s="39">
        <f t="shared" si="18"/>
        <v>0</v>
      </c>
    </row>
    <row r="77" spans="1:10" ht="21" customHeight="1" x14ac:dyDescent="0.2">
      <c r="A77" s="148"/>
      <c r="B77" s="76" t="s">
        <v>9</v>
      </c>
      <c r="C77" s="77" t="s">
        <v>107</v>
      </c>
      <c r="D77" s="34">
        <v>693</v>
      </c>
      <c r="E77" s="35">
        <f>IF(SUM($H:$H)&lt;=Настройки!$C$3,ROUNDDOWN(D77-(D77*Настройки!$D$3),-1),ROUNDDOWN(D77-(D77*$J$4),-1))</f>
        <v>460</v>
      </c>
      <c r="F77" s="35">
        <f xml:space="preserve"> ROUNDDOWN(D77-(D77*Настройки!$D$3),-1)</f>
        <v>460</v>
      </c>
      <c r="G77" s="40"/>
      <c r="H77" s="94">
        <f t="shared" si="17"/>
        <v>0</v>
      </c>
      <c r="I77" s="95">
        <f>IF(SUM($H:$H)&lt;=Настройки!$C$3,H77,E77*G77)</f>
        <v>0</v>
      </c>
      <c r="J77" s="39">
        <f t="shared" si="18"/>
        <v>0</v>
      </c>
    </row>
    <row r="78" spans="1:10" ht="21" customHeight="1" x14ac:dyDescent="0.2">
      <c r="A78" s="148"/>
      <c r="B78" s="76" t="s">
        <v>6</v>
      </c>
      <c r="C78" s="77" t="s">
        <v>108</v>
      </c>
      <c r="D78" s="34">
        <v>693</v>
      </c>
      <c r="E78" s="35">
        <f>IF(SUM($H:$H)&lt;=Настройки!$C$3,ROUNDDOWN(D78-(D78*Настройки!$D$3),-1),ROUNDDOWN(D78-(D78*$J$4),-1))</f>
        <v>460</v>
      </c>
      <c r="F78" s="35">
        <f xml:space="preserve"> ROUNDDOWN(D78-(D78*Настройки!$D$3),-1)</f>
        <v>460</v>
      </c>
      <c r="G78" s="40"/>
      <c r="H78" s="94">
        <f t="shared" si="17"/>
        <v>0</v>
      </c>
      <c r="I78" s="95">
        <f>IF(SUM($H:$H)&lt;=Настройки!$C$3,H78,E78*G78)</f>
        <v>0</v>
      </c>
      <c r="J78" s="39">
        <f t="shared" si="18"/>
        <v>0</v>
      </c>
    </row>
    <row r="79" spans="1:10" ht="21" thickBot="1" x14ac:dyDescent="0.25">
      <c r="A79" s="148"/>
      <c r="B79" s="78" t="s">
        <v>30</v>
      </c>
      <c r="C79" s="79" t="s">
        <v>109</v>
      </c>
      <c r="D79" s="42">
        <v>693</v>
      </c>
      <c r="E79" s="43">
        <f>IF(SUM($H:$H)&lt;=Настройки!$C$3,ROUNDDOWN(D79-(D79*Настройки!$D$3),-1),ROUNDDOWN(D79-(D79*$J$4),-1))</f>
        <v>460</v>
      </c>
      <c r="F79" s="43">
        <f xml:space="preserve"> ROUNDDOWN(D79-(D79*Настройки!$D$3),-1)</f>
        <v>460</v>
      </c>
      <c r="G79" s="44"/>
      <c r="H79" s="98">
        <f t="shared" si="17"/>
        <v>0</v>
      </c>
      <c r="I79" s="99">
        <f>IF(SUM($H:$H)&lt;=Настройки!$C$3,H79,E79*G79)</f>
        <v>0</v>
      </c>
      <c r="J79" s="47">
        <f t="shared" si="18"/>
        <v>0</v>
      </c>
    </row>
    <row r="80" spans="1:10" ht="21" customHeight="1" x14ac:dyDescent="0.2">
      <c r="A80" s="147"/>
      <c r="B80" s="58" t="s">
        <v>12</v>
      </c>
      <c r="C80" s="75" t="s">
        <v>110</v>
      </c>
      <c r="D80" s="50">
        <v>1271</v>
      </c>
      <c r="E80" s="52">
        <f>IF(SUM($H:$H)&lt;=Настройки!$C$3,ROUNDDOWN(D80-(D80*Настройки!$D$3),-1),ROUNDDOWN(D80-(D80*$J$4),-1))</f>
        <v>850</v>
      </c>
      <c r="F80" s="52">
        <f xml:space="preserve"> ROUNDDOWN(D80-(D80*Настройки!$D$3),-1)</f>
        <v>850</v>
      </c>
      <c r="G80" s="29"/>
      <c r="H80" s="100">
        <f t="shared" si="17"/>
        <v>0</v>
      </c>
      <c r="I80" s="101">
        <f>IF(SUM($H:$H)&lt;=Настройки!$C$3,H80,E80*G80)</f>
        <v>0</v>
      </c>
      <c r="J80" s="55">
        <f t="shared" si="18"/>
        <v>0</v>
      </c>
    </row>
    <row r="81" spans="1:10" ht="21" customHeight="1" x14ac:dyDescent="0.2">
      <c r="A81" s="148"/>
      <c r="B81" s="76" t="s">
        <v>11</v>
      </c>
      <c r="C81" s="77" t="s">
        <v>111</v>
      </c>
      <c r="D81" s="34">
        <v>1271</v>
      </c>
      <c r="E81" s="35">
        <f>IF(SUM($H:$H)&lt;=Настройки!$C$3,ROUNDDOWN(D81-(D81*Настройки!$D$3),-1),ROUNDDOWN(D81-(D81*$J$4),-1))</f>
        <v>850</v>
      </c>
      <c r="F81" s="35">
        <f xml:space="preserve"> ROUNDDOWN(D81-(D81*Настройки!$D$3),-1)</f>
        <v>850</v>
      </c>
      <c r="G81" s="40"/>
      <c r="H81" s="94">
        <f t="shared" si="17"/>
        <v>0</v>
      </c>
      <c r="I81" s="95">
        <f>IF(SUM($H:$H)&lt;=Настройки!$C$3,H81,E81*G81)</f>
        <v>0</v>
      </c>
      <c r="J81" s="39">
        <f t="shared" si="18"/>
        <v>0</v>
      </c>
    </row>
    <row r="82" spans="1:10" ht="21" customHeight="1" x14ac:dyDescent="0.2">
      <c r="A82" s="148"/>
      <c r="B82" s="76" t="s">
        <v>13</v>
      </c>
      <c r="C82" s="77" t="s">
        <v>112</v>
      </c>
      <c r="D82" s="34">
        <v>1271</v>
      </c>
      <c r="E82" s="35">
        <f>IF(SUM($H:$H)&lt;=Настройки!$C$3,ROUNDDOWN(D82-(D82*Настройки!$D$3),-1),ROUNDDOWN(D82-(D82*$J$4),-1))</f>
        <v>850</v>
      </c>
      <c r="F82" s="35">
        <f xml:space="preserve"> ROUNDDOWN(D82-(D82*Настройки!$D$3),-1)</f>
        <v>850</v>
      </c>
      <c r="G82" s="40"/>
      <c r="H82" s="94">
        <f t="shared" si="17"/>
        <v>0</v>
      </c>
      <c r="I82" s="95">
        <f>IF(SUM($H:$H)&lt;=Настройки!$C$3,H82,E82*G82)</f>
        <v>0</v>
      </c>
      <c r="J82" s="39">
        <f t="shared" si="18"/>
        <v>0</v>
      </c>
    </row>
    <row r="83" spans="1:10" ht="21" customHeight="1" x14ac:dyDescent="0.2">
      <c r="A83" s="148"/>
      <c r="B83" s="76" t="s">
        <v>10</v>
      </c>
      <c r="C83" s="77" t="s">
        <v>113</v>
      </c>
      <c r="D83" s="34">
        <v>1271</v>
      </c>
      <c r="E83" s="35">
        <f>IF(SUM($H:$H)&lt;=Настройки!$C$3,ROUNDDOWN(D83-(D83*Настройки!$D$3),-1),ROUNDDOWN(D83-(D83*$J$4),-1))</f>
        <v>850</v>
      </c>
      <c r="F83" s="35">
        <f xml:space="preserve"> ROUNDDOWN(D83-(D83*Настройки!$D$3),-1)</f>
        <v>850</v>
      </c>
      <c r="G83" s="40"/>
      <c r="H83" s="94">
        <f t="shared" si="17"/>
        <v>0</v>
      </c>
      <c r="I83" s="95">
        <f>IF(SUM($H:$H)&lt;=Настройки!$C$3,H83,E83*G83)</f>
        <v>0</v>
      </c>
      <c r="J83" s="39">
        <f t="shared" si="18"/>
        <v>0</v>
      </c>
    </row>
    <row r="84" spans="1:10" ht="21" customHeight="1" thickBot="1" x14ac:dyDescent="0.25">
      <c r="A84" s="148"/>
      <c r="B84" s="78" t="s">
        <v>31</v>
      </c>
      <c r="C84" s="79" t="s">
        <v>114</v>
      </c>
      <c r="D84" s="42">
        <v>1271</v>
      </c>
      <c r="E84" s="43">
        <f>IF(SUM($H:$H)&lt;=Настройки!$C$3,ROUNDDOWN(D84-(D84*Настройки!$D$3),-1),ROUNDDOWN(D84-(D84*$J$4),-1))</f>
        <v>850</v>
      </c>
      <c r="F84" s="43">
        <f xml:space="preserve"> ROUNDDOWN(D84-(D84*Настройки!$D$3),-1)</f>
        <v>850</v>
      </c>
      <c r="G84" s="44"/>
      <c r="H84" s="98">
        <f t="shared" si="17"/>
        <v>0</v>
      </c>
      <c r="I84" s="99">
        <f>IF(SUM($H:$H)&lt;=Настройки!$C$3,H84,E84*G84)</f>
        <v>0</v>
      </c>
      <c r="J84" s="47">
        <f t="shared" si="18"/>
        <v>0</v>
      </c>
    </row>
    <row r="85" spans="1:10" ht="21" customHeight="1" x14ac:dyDescent="0.2">
      <c r="A85" s="147"/>
      <c r="B85" s="58" t="s">
        <v>16</v>
      </c>
      <c r="C85" s="75" t="s">
        <v>115</v>
      </c>
      <c r="D85" s="50">
        <v>2310</v>
      </c>
      <c r="E85" s="52">
        <f>IF(SUM($H:$H)&lt;=Настройки!$C$3,ROUNDDOWN(D85-(D85*Настройки!$D$3),-1),ROUNDDOWN(D85-(D85*$J$4),-1))</f>
        <v>1540</v>
      </c>
      <c r="F85" s="52">
        <f xml:space="preserve"> ROUNDDOWN(D85-(D85*Настройки!$D$3),-1)</f>
        <v>1540</v>
      </c>
      <c r="G85" s="29"/>
      <c r="H85" s="100">
        <f t="shared" si="17"/>
        <v>0</v>
      </c>
      <c r="I85" s="101">
        <f>IF(SUM($H:$H)&lt;=Настройки!$C$3,H85,E85*G85)</f>
        <v>0</v>
      </c>
      <c r="J85" s="55">
        <f t="shared" si="18"/>
        <v>0</v>
      </c>
    </row>
    <row r="86" spans="1:10" ht="21" customHeight="1" x14ac:dyDescent="0.2">
      <c r="A86" s="148"/>
      <c r="B86" s="76" t="s">
        <v>15</v>
      </c>
      <c r="C86" s="77" t="s">
        <v>116</v>
      </c>
      <c r="D86" s="34">
        <v>2310</v>
      </c>
      <c r="E86" s="35">
        <f>IF(SUM($H:$H)&lt;=Настройки!$C$3,ROUNDDOWN(D86-(D86*Настройки!$D$3),-1),ROUNDDOWN(D86-(D86*$J$4),-1))</f>
        <v>1540</v>
      </c>
      <c r="F86" s="35">
        <f xml:space="preserve"> ROUNDDOWN(D86-(D86*Настройки!$D$3),-1)</f>
        <v>1540</v>
      </c>
      <c r="G86" s="40"/>
      <c r="H86" s="94">
        <f t="shared" si="17"/>
        <v>0</v>
      </c>
      <c r="I86" s="95">
        <f>IF(SUM($H:$H)&lt;=Настройки!$C$3,H86,E86*G86)</f>
        <v>0</v>
      </c>
      <c r="J86" s="39">
        <f t="shared" si="18"/>
        <v>0</v>
      </c>
    </row>
    <row r="87" spans="1:10" ht="22" customHeight="1" x14ac:dyDescent="0.2">
      <c r="A87" s="148"/>
      <c r="B87" s="76" t="s">
        <v>17</v>
      </c>
      <c r="C87" s="77" t="s">
        <v>117</v>
      </c>
      <c r="D87" s="34">
        <v>2310</v>
      </c>
      <c r="E87" s="35">
        <f>IF(SUM($H:$H)&lt;=Настройки!$C$3,ROUNDDOWN(D87-(D87*Настройки!$D$3),-1),ROUNDDOWN(D87-(D87*$J$4),-1))</f>
        <v>1540</v>
      </c>
      <c r="F87" s="35">
        <f xml:space="preserve"> ROUNDDOWN(D87-(D87*Настройки!$D$3),-1)</f>
        <v>1540</v>
      </c>
      <c r="G87" s="40"/>
      <c r="H87" s="94">
        <f t="shared" si="17"/>
        <v>0</v>
      </c>
      <c r="I87" s="95">
        <f>IF(SUM($H:$H)&lt;=Настройки!$C$3,H87,E87*G87)</f>
        <v>0</v>
      </c>
      <c r="J87" s="39">
        <f t="shared" si="18"/>
        <v>0</v>
      </c>
    </row>
    <row r="88" spans="1:10" ht="21" customHeight="1" x14ac:dyDescent="0.2">
      <c r="A88" s="148"/>
      <c r="B88" s="76" t="s">
        <v>14</v>
      </c>
      <c r="C88" s="77" t="s">
        <v>118</v>
      </c>
      <c r="D88" s="34">
        <v>2310</v>
      </c>
      <c r="E88" s="35">
        <f>IF(SUM($H:$H)&lt;=Настройки!$C$3,ROUNDDOWN(D88-(D88*Настройки!$D$3),-1),ROUNDDOWN(D88-(D88*$J$4),-1))</f>
        <v>1540</v>
      </c>
      <c r="F88" s="35">
        <f xml:space="preserve"> ROUNDDOWN(D88-(D88*Настройки!$D$3),-1)</f>
        <v>1540</v>
      </c>
      <c r="G88" s="40"/>
      <c r="H88" s="94">
        <f t="shared" si="17"/>
        <v>0</v>
      </c>
      <c r="I88" s="95">
        <f>IF(SUM($H:$H)&lt;=Настройки!$C$3,H88,E88*G88)</f>
        <v>0</v>
      </c>
      <c r="J88" s="39">
        <f t="shared" si="18"/>
        <v>0</v>
      </c>
    </row>
    <row r="89" spans="1:10" ht="21" thickBot="1" x14ac:dyDescent="0.25">
      <c r="A89" s="149"/>
      <c r="B89" s="80" t="s">
        <v>32</v>
      </c>
      <c r="C89" s="81" t="s">
        <v>119</v>
      </c>
      <c r="D89" s="61">
        <v>2310</v>
      </c>
      <c r="E89" s="62">
        <f>IF(SUM($H:$H)&lt;=Настройки!$C$3,ROUNDDOWN(D89-(D89*Настройки!$D$3),-1),ROUNDDOWN(D89-(D89*$J$4),-1))</f>
        <v>1540</v>
      </c>
      <c r="F89" s="62">
        <f xml:space="preserve"> ROUNDDOWN(D89-(D89*Настройки!$D$3),-1)</f>
        <v>1540</v>
      </c>
      <c r="G89" s="63"/>
      <c r="H89" s="102">
        <f t="shared" si="17"/>
        <v>0</v>
      </c>
      <c r="I89" s="103">
        <f>IF(SUM($H:$H)&lt;=Настройки!$C$3,H89,E89*G89)</f>
        <v>0</v>
      </c>
      <c r="J89" s="66">
        <f t="shared" si="18"/>
        <v>0</v>
      </c>
    </row>
    <row r="90" spans="1:10" ht="49" customHeight="1" thickBot="1" x14ac:dyDescent="0.25">
      <c r="A90" s="175" t="s">
        <v>18</v>
      </c>
      <c r="B90" s="176"/>
      <c r="C90" s="176"/>
      <c r="D90" s="176"/>
      <c r="E90" s="176"/>
      <c r="F90" s="176"/>
      <c r="G90" s="176"/>
      <c r="H90" s="176"/>
      <c r="I90" s="176"/>
      <c r="J90" s="177"/>
    </row>
    <row r="91" spans="1:10" ht="21" customHeight="1" x14ac:dyDescent="0.2">
      <c r="A91" s="156"/>
      <c r="B91" s="48" t="s">
        <v>39</v>
      </c>
      <c r="C91" s="49"/>
      <c r="D91" s="88"/>
      <c r="E91" s="88"/>
      <c r="F91" s="89"/>
      <c r="G91" s="104"/>
      <c r="H91" s="105"/>
      <c r="I91" s="106"/>
      <c r="J91" s="55"/>
    </row>
    <row r="92" spans="1:10" ht="21" customHeight="1" x14ac:dyDescent="0.2">
      <c r="A92" s="157"/>
      <c r="B92" s="33" t="s">
        <v>33</v>
      </c>
      <c r="C92" s="56" t="s">
        <v>120</v>
      </c>
      <c r="D92" s="92">
        <v>3350</v>
      </c>
      <c r="E92" s="93">
        <f>IF(SUM($H:$H)&lt;=Настройки!$C$3,ROUNDDOWN(D92-(D92*Настройки!$D$3),-1),ROUNDDOWN(D92-(D92*$J$4),-1))</f>
        <v>2240</v>
      </c>
      <c r="F92" s="93">
        <f xml:space="preserve"> ROUNDDOWN(D92-(D92*Настройки!$D$3),-1)</f>
        <v>2240</v>
      </c>
      <c r="G92" s="40"/>
      <c r="H92" s="94">
        <f t="shared" ref="H92:H96" si="19">F92*G92</f>
        <v>0</v>
      </c>
      <c r="I92" s="95">
        <f>IF(SUM($H:$H)&lt;=Настройки!$C$3,H92,E92*G92)</f>
        <v>0</v>
      </c>
      <c r="J92" s="39">
        <f>(D92-E92)*G92</f>
        <v>0</v>
      </c>
    </row>
    <row r="93" spans="1:10" ht="21" customHeight="1" x14ac:dyDescent="0.2">
      <c r="A93" s="157"/>
      <c r="B93" s="33" t="s">
        <v>34</v>
      </c>
      <c r="C93" s="56" t="s">
        <v>121</v>
      </c>
      <c r="D93" s="92">
        <v>3350</v>
      </c>
      <c r="E93" s="93">
        <f>IF(SUM($H:$H)&lt;=Настройки!$C$3,ROUNDDOWN(D93-(D93*Настройки!$D$3),-1),ROUNDDOWN(D93-(D93*$J$4),-1))</f>
        <v>2240</v>
      </c>
      <c r="F93" s="93">
        <f xml:space="preserve"> ROUNDDOWN(D93-(D93*Настройки!$D$3),-1)</f>
        <v>2240</v>
      </c>
      <c r="G93" s="40"/>
      <c r="H93" s="94">
        <f t="shared" si="19"/>
        <v>0</v>
      </c>
      <c r="I93" s="95">
        <f>IF(SUM($H:$H)&lt;=Настройки!$C$3,H93,E93*G93)</f>
        <v>0</v>
      </c>
      <c r="J93" s="39">
        <f>(D93-E93)*G93</f>
        <v>0</v>
      </c>
    </row>
    <row r="94" spans="1:10" ht="21" customHeight="1" x14ac:dyDescent="0.2">
      <c r="A94" s="157"/>
      <c r="B94" s="33" t="s">
        <v>35</v>
      </c>
      <c r="C94" s="56" t="s">
        <v>122</v>
      </c>
      <c r="D94" s="92">
        <v>3350</v>
      </c>
      <c r="E94" s="93">
        <f>IF(SUM($H:$H)&lt;=Настройки!$C$3,ROUNDDOWN(D94-(D94*Настройки!$D$3),-1),ROUNDDOWN(D94-(D94*$J$4),-1))</f>
        <v>2240</v>
      </c>
      <c r="F94" s="93">
        <f xml:space="preserve"> ROUNDDOWN(D94-(D94*Настройки!$D$3),-1)</f>
        <v>2240</v>
      </c>
      <c r="G94" s="40"/>
      <c r="H94" s="94">
        <f t="shared" si="19"/>
        <v>0</v>
      </c>
      <c r="I94" s="95">
        <f>IF(SUM($H:$H)&lt;=Настройки!$C$3,H94,E94*G94)</f>
        <v>0</v>
      </c>
      <c r="J94" s="39">
        <f>(D94-E94)*G94</f>
        <v>0</v>
      </c>
    </row>
    <row r="95" spans="1:10" ht="21" customHeight="1" x14ac:dyDescent="0.2">
      <c r="A95" s="157"/>
      <c r="B95" s="33" t="s">
        <v>36</v>
      </c>
      <c r="C95" s="56" t="s">
        <v>123</v>
      </c>
      <c r="D95" s="92">
        <v>3350</v>
      </c>
      <c r="E95" s="93">
        <f>IF(SUM($H:$H)&lt;=Настройки!$C$3,ROUNDDOWN(D95-(D95*Настройки!$D$3),-1),ROUNDDOWN(D95-(D95*$J$4),-1))</f>
        <v>2240</v>
      </c>
      <c r="F95" s="93">
        <f xml:space="preserve"> ROUNDDOWN(D95-(D95*Настройки!$D$3),-1)</f>
        <v>2240</v>
      </c>
      <c r="G95" s="40"/>
      <c r="H95" s="94">
        <f t="shared" si="19"/>
        <v>0</v>
      </c>
      <c r="I95" s="95">
        <f>IF(SUM($H:$H)&lt;=Настройки!$C$3,H95,E95*G95)</f>
        <v>0</v>
      </c>
      <c r="J95" s="39">
        <f>(D95-E95)*G95</f>
        <v>0</v>
      </c>
    </row>
    <row r="96" spans="1:10" ht="21" thickBot="1" x14ac:dyDescent="0.25">
      <c r="A96" s="162"/>
      <c r="B96" s="41" t="s">
        <v>37</v>
      </c>
      <c r="C96" s="57" t="s">
        <v>124</v>
      </c>
      <c r="D96" s="96">
        <v>3350</v>
      </c>
      <c r="E96" s="97">
        <f>IF(SUM($H:$H)&lt;=Настройки!$C$3,ROUNDDOWN(D96-(D96*Настройки!$D$3),-1),ROUNDDOWN(D96-(D96*$J$4),-1))</f>
        <v>2240</v>
      </c>
      <c r="F96" s="97">
        <f xml:space="preserve"> ROUNDDOWN(D96-(D96*Настройки!$D$3),-1)</f>
        <v>2240</v>
      </c>
      <c r="G96" s="44"/>
      <c r="H96" s="98">
        <f t="shared" si="19"/>
        <v>0</v>
      </c>
      <c r="I96" s="99">
        <f>IF(SUM($H:$H)&lt;=Настройки!$C$3,H96,E96*G96)</f>
        <v>0</v>
      </c>
      <c r="J96" s="47">
        <f>(D96-E96)*G96</f>
        <v>0</v>
      </c>
    </row>
    <row r="97" spans="1:10" ht="21" customHeight="1" x14ac:dyDescent="0.2">
      <c r="A97" s="156"/>
      <c r="B97" s="48" t="s">
        <v>38</v>
      </c>
      <c r="C97" s="28"/>
      <c r="D97" s="88"/>
      <c r="E97" s="88"/>
      <c r="F97" s="89"/>
      <c r="G97" s="29"/>
      <c r="H97" s="90"/>
      <c r="I97" s="91"/>
      <c r="J97" s="55"/>
    </row>
    <row r="98" spans="1:10" ht="21" customHeight="1" x14ac:dyDescent="0.2">
      <c r="A98" s="157"/>
      <c r="B98" s="33" t="s">
        <v>33</v>
      </c>
      <c r="C98" s="56" t="s">
        <v>125</v>
      </c>
      <c r="D98" s="92">
        <v>3350</v>
      </c>
      <c r="E98" s="93">
        <f>IF(SUM($H:$H)&lt;=Настройки!$C$3,ROUNDDOWN(D98-(D98*Настройки!$D$3),-1),ROUNDDOWN(D98-(D98*$J$4),-1))</f>
        <v>2240</v>
      </c>
      <c r="F98" s="93">
        <f xml:space="preserve"> ROUNDDOWN(D98-(D98*Настройки!$D$3),-1)</f>
        <v>2240</v>
      </c>
      <c r="G98" s="40"/>
      <c r="H98" s="94">
        <f t="shared" ref="H98:H102" si="20">F98*G98</f>
        <v>0</v>
      </c>
      <c r="I98" s="95">
        <f>IF(SUM($H:$H)&lt;=Настройки!$C$3,H98,E98*G98)</f>
        <v>0</v>
      </c>
      <c r="J98" s="39">
        <f>(D98-E98)*G98</f>
        <v>0</v>
      </c>
    </row>
    <row r="99" spans="1:10" ht="22" customHeight="1" x14ac:dyDescent="0.2">
      <c r="A99" s="157"/>
      <c r="B99" s="33" t="s">
        <v>34</v>
      </c>
      <c r="C99" s="56" t="s">
        <v>126</v>
      </c>
      <c r="D99" s="92">
        <v>3350</v>
      </c>
      <c r="E99" s="93">
        <f>IF(SUM($H:$H)&lt;=Настройки!$C$3,ROUNDDOWN(D99-(D99*Настройки!$D$3),-1),ROUNDDOWN(D99-(D99*$J$4),-1))</f>
        <v>2240</v>
      </c>
      <c r="F99" s="93">
        <f xml:space="preserve"> ROUNDDOWN(D99-(D99*Настройки!$D$3),-1)</f>
        <v>2240</v>
      </c>
      <c r="G99" s="40"/>
      <c r="H99" s="94">
        <f t="shared" si="20"/>
        <v>0</v>
      </c>
      <c r="I99" s="95">
        <f>IF(SUM($H:$H)&lt;=Настройки!$C$3,H99,E99*G99)</f>
        <v>0</v>
      </c>
      <c r="J99" s="39">
        <f>(D99-E99)*G99</f>
        <v>0</v>
      </c>
    </row>
    <row r="100" spans="1:10" ht="21" customHeight="1" x14ac:dyDescent="0.2">
      <c r="A100" s="157"/>
      <c r="B100" s="33" t="s">
        <v>35</v>
      </c>
      <c r="C100" s="56" t="s">
        <v>127</v>
      </c>
      <c r="D100" s="92">
        <v>3350</v>
      </c>
      <c r="E100" s="93">
        <f>IF(SUM($H:$H)&lt;=Настройки!$C$3,ROUNDDOWN(D100-(D100*Настройки!$D$3),-1),ROUNDDOWN(D100-(D100*$J$4),-1))</f>
        <v>2240</v>
      </c>
      <c r="F100" s="93">
        <f xml:space="preserve"> ROUNDDOWN(D100-(D100*Настройки!$D$3),-1)</f>
        <v>2240</v>
      </c>
      <c r="G100" s="40"/>
      <c r="H100" s="94">
        <f t="shared" si="20"/>
        <v>0</v>
      </c>
      <c r="I100" s="95">
        <f>IF(SUM($H:$H)&lt;=Настройки!$C$3,H100,E100*G100)</f>
        <v>0</v>
      </c>
      <c r="J100" s="39">
        <f>(D100-E100)*G100</f>
        <v>0</v>
      </c>
    </row>
    <row r="101" spans="1:10" ht="21" customHeight="1" x14ac:dyDescent="0.2">
      <c r="A101" s="157"/>
      <c r="B101" s="33" t="s">
        <v>36</v>
      </c>
      <c r="C101" s="56" t="s">
        <v>128</v>
      </c>
      <c r="D101" s="92">
        <v>3350</v>
      </c>
      <c r="E101" s="93">
        <f>IF(SUM($H:$H)&lt;=Настройки!$C$3,ROUNDDOWN(D101-(D101*Настройки!$D$3),-1),ROUNDDOWN(D101-(D101*$J$4),-1))</f>
        <v>2240</v>
      </c>
      <c r="F101" s="93">
        <f xml:space="preserve"> ROUNDDOWN(D101-(D101*Настройки!$D$3),-1)</f>
        <v>2240</v>
      </c>
      <c r="G101" s="40"/>
      <c r="H101" s="94">
        <f t="shared" si="20"/>
        <v>0</v>
      </c>
      <c r="I101" s="95">
        <f>IF(SUM($H:$H)&lt;=Настройки!$C$3,H101,E101*G101)</f>
        <v>0</v>
      </c>
      <c r="J101" s="39">
        <f>(D101-E101)*G101</f>
        <v>0</v>
      </c>
    </row>
    <row r="102" spans="1:10" ht="21" thickBot="1" x14ac:dyDescent="0.25">
      <c r="A102" s="158"/>
      <c r="B102" s="59" t="s">
        <v>37</v>
      </c>
      <c r="C102" s="60" t="s">
        <v>129</v>
      </c>
      <c r="D102" s="107">
        <v>3350</v>
      </c>
      <c r="E102" s="108">
        <f>IF(SUM($H:$H)&lt;=Настройки!$C$3,ROUNDDOWN(D102-(D102*Настройки!$D$3),-1),ROUNDDOWN(D102-(D102*$J$4),-1))</f>
        <v>2240</v>
      </c>
      <c r="F102" s="108">
        <f xml:space="preserve"> ROUNDDOWN(D102-(D102*Настройки!$D$3),-1)</f>
        <v>2240</v>
      </c>
      <c r="G102" s="63"/>
      <c r="H102" s="102">
        <f t="shared" si="20"/>
        <v>0</v>
      </c>
      <c r="I102" s="103">
        <f>IF(SUM($H:$H)&lt;=Настройки!$C$3,H102,E102*G102)</f>
        <v>0</v>
      </c>
      <c r="J102" s="66">
        <f>(D102-E102)*G102</f>
        <v>0</v>
      </c>
    </row>
    <row r="103" spans="1:10" ht="49" customHeight="1" x14ac:dyDescent="0.2">
      <c r="A103" s="109"/>
      <c r="B103" s="110" t="s">
        <v>2</v>
      </c>
      <c r="C103" s="111"/>
      <c r="D103" s="112"/>
      <c r="E103" s="112"/>
      <c r="F103" s="112"/>
      <c r="G103" s="112"/>
      <c r="H103" s="113"/>
      <c r="I103" s="114">
        <f>SUM(I7:I102)</f>
        <v>0</v>
      </c>
      <c r="J103" s="114">
        <f>SUM(J7:J102)</f>
        <v>0</v>
      </c>
    </row>
    <row r="104" spans="1:10" ht="49" customHeight="1" thickBot="1" x14ac:dyDescent="0.25">
      <c r="A104" s="166" t="s">
        <v>147</v>
      </c>
      <c r="B104" s="167"/>
      <c r="C104" s="167"/>
      <c r="D104" s="167"/>
      <c r="E104" s="167"/>
      <c r="F104" s="167"/>
      <c r="G104" s="167"/>
      <c r="H104" s="167"/>
      <c r="I104" s="167"/>
      <c r="J104" s="168"/>
    </row>
    <row r="105" spans="1:10" ht="61" customHeight="1" x14ac:dyDescent="0.2">
      <c r="A105" s="150" t="s">
        <v>189</v>
      </c>
      <c r="B105" s="151"/>
      <c r="C105" s="151"/>
      <c r="D105" s="151"/>
      <c r="E105" s="151"/>
      <c r="F105" s="151"/>
      <c r="G105" s="151"/>
      <c r="H105" s="151"/>
      <c r="I105" s="151"/>
      <c r="J105" s="152"/>
    </row>
    <row r="106" spans="1:10" ht="25" customHeight="1" x14ac:dyDescent="0.2">
      <c r="A106" s="153" t="s">
        <v>19</v>
      </c>
      <c r="B106" s="154"/>
      <c r="C106" s="154"/>
      <c r="D106" s="154"/>
      <c r="E106" s="154"/>
      <c r="F106" s="154"/>
      <c r="G106" s="154"/>
      <c r="H106" s="154"/>
      <c r="I106" s="154"/>
      <c r="J106" s="155"/>
    </row>
    <row r="107" spans="1:10" ht="62" customHeight="1" x14ac:dyDescent="0.2">
      <c r="A107" s="141" t="s">
        <v>148</v>
      </c>
      <c r="B107" s="142"/>
      <c r="C107" s="142"/>
      <c r="D107" s="142"/>
      <c r="E107" s="142"/>
      <c r="F107" s="142"/>
      <c r="G107" s="142"/>
      <c r="H107" s="142"/>
      <c r="I107" s="142"/>
      <c r="J107" s="143"/>
    </row>
  </sheetData>
  <sheetProtection selectLockedCells="1"/>
  <mergeCells count="28">
    <mergeCell ref="A1:J1"/>
    <mergeCell ref="A4:H4"/>
    <mergeCell ref="A5:H5"/>
    <mergeCell ref="A91:A96"/>
    <mergeCell ref="A80:A84"/>
    <mergeCell ref="A85:A89"/>
    <mergeCell ref="A3:J3"/>
    <mergeCell ref="A19:J19"/>
    <mergeCell ref="A52:A56"/>
    <mergeCell ref="A90:J90"/>
    <mergeCell ref="A47:A51"/>
    <mergeCell ref="A57:A61"/>
    <mergeCell ref="A63:A68"/>
    <mergeCell ref="A74:J74"/>
    <mergeCell ref="A107:J107"/>
    <mergeCell ref="A7:J7"/>
    <mergeCell ref="A20:A26"/>
    <mergeCell ref="A27:A33"/>
    <mergeCell ref="A34:A39"/>
    <mergeCell ref="A40:A45"/>
    <mergeCell ref="A105:J105"/>
    <mergeCell ref="A106:J106"/>
    <mergeCell ref="A97:A102"/>
    <mergeCell ref="A62:J62"/>
    <mergeCell ref="A69:A72"/>
    <mergeCell ref="A73:J73"/>
    <mergeCell ref="A104:J104"/>
    <mergeCell ref="A75:A79"/>
  </mergeCells>
  <pageMargins left="0.7" right="0.7" top="0.75" bottom="0.75" header="0.3" footer="0.3"/>
  <pageSetup paperSize="9" scale="34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G9"/>
  <sheetViews>
    <sheetView zoomScale="153" zoomScaleNormal="153" workbookViewId="0">
      <selection activeCell="H2" sqref="H2"/>
    </sheetView>
  </sheetViews>
  <sheetFormatPr baseColWidth="10" defaultColWidth="8.83203125" defaultRowHeight="15" x14ac:dyDescent="0.2"/>
  <cols>
    <col min="2" max="3" width="18.5" customWidth="1"/>
    <col min="4" max="4" width="16.1640625" customWidth="1"/>
    <col min="5" max="5" width="17.1640625" customWidth="1"/>
  </cols>
  <sheetData>
    <row r="2" spans="2:7" ht="75" x14ac:dyDescent="0.2">
      <c r="B2" s="6" t="s">
        <v>171</v>
      </c>
      <c r="C2" s="6" t="s">
        <v>172</v>
      </c>
      <c r="D2" s="7" t="s">
        <v>173</v>
      </c>
      <c r="E2" s="7" t="s">
        <v>194</v>
      </c>
    </row>
    <row r="3" spans="2:7" s="1" customFormat="1" x14ac:dyDescent="0.2">
      <c r="B3" s="8">
        <v>0</v>
      </c>
      <c r="C3" s="8">
        <v>74999</v>
      </c>
      <c r="D3" s="9">
        <v>0.33</v>
      </c>
      <c r="E3" s="9">
        <v>0.38</v>
      </c>
    </row>
    <row r="4" spans="2:7" s="1" customFormat="1" x14ac:dyDescent="0.2">
      <c r="B4" s="8">
        <v>75000</v>
      </c>
      <c r="C4" s="8">
        <v>149999</v>
      </c>
      <c r="D4" s="9">
        <v>0.35</v>
      </c>
      <c r="E4" s="9">
        <v>0.4</v>
      </c>
      <c r="G4" s="2"/>
    </row>
    <row r="5" spans="2:7" s="1" customFormat="1" x14ac:dyDescent="0.2">
      <c r="B5" s="8">
        <v>150000</v>
      </c>
      <c r="C5" s="8">
        <v>349999</v>
      </c>
      <c r="D5" s="9">
        <v>0.38</v>
      </c>
      <c r="E5" s="9">
        <v>0.42</v>
      </c>
    </row>
    <row r="6" spans="2:7" s="1" customFormat="1" x14ac:dyDescent="0.2">
      <c r="B6" s="8">
        <v>350000</v>
      </c>
      <c r="C6" s="8">
        <v>699999</v>
      </c>
      <c r="D6" s="9">
        <v>0.4</v>
      </c>
      <c r="E6" s="9">
        <v>0.44</v>
      </c>
    </row>
    <row r="7" spans="2:7" s="1" customFormat="1" x14ac:dyDescent="0.2">
      <c r="B7" s="8">
        <v>700000</v>
      </c>
      <c r="C7" s="8">
        <v>1499999</v>
      </c>
      <c r="D7" s="9">
        <v>0.42</v>
      </c>
      <c r="E7" s="9">
        <v>0.46</v>
      </c>
    </row>
    <row r="8" spans="2:7" s="1" customFormat="1" x14ac:dyDescent="0.2">
      <c r="B8" s="8">
        <v>1500000</v>
      </c>
      <c r="C8" s="8">
        <v>2499999</v>
      </c>
      <c r="D8" s="9">
        <v>0.45</v>
      </c>
      <c r="E8" s="9">
        <v>0.48</v>
      </c>
    </row>
    <row r="9" spans="2:7" s="1" customFormat="1" x14ac:dyDescent="0.2">
      <c r="B9" s="8">
        <v>2500000</v>
      </c>
      <c r="C9" s="8"/>
      <c r="D9" s="9">
        <v>0.47</v>
      </c>
      <c r="E9" s="9">
        <v>0.5</v>
      </c>
    </row>
  </sheetData>
  <sheetProtection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 заказа</vt:lpstr>
      <vt:lpstr>Настройки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Maxim</dc:creator>
  <cp:lastModifiedBy>Microsoft Office User</cp:lastModifiedBy>
  <cp:lastPrinted>2014-12-25T20:31:49Z</cp:lastPrinted>
  <dcterms:created xsi:type="dcterms:W3CDTF">2014-03-11T09:36:51Z</dcterms:created>
  <dcterms:modified xsi:type="dcterms:W3CDTF">2025-03-03T11:21:32Z</dcterms:modified>
</cp:coreProperties>
</file>